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Ex3.xml" ContentType="application/vnd.ms-office.chartex+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2.xml" ContentType="application/vnd.openxmlformats-officedocument.spreadsheetml.pivotTable+xml"/>
  <Override PartName="/xl/drawings/drawing12.xml" ContentType="application/vnd.openxmlformats-officedocument.drawing+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3.xml" ContentType="application/vnd.openxmlformats-officedocument.spreadsheetml.pivotTable+xml"/>
  <Override PartName="/xl/drawings/drawing13.xml" ContentType="application/vnd.openxmlformats-officedocument.drawing+xml"/>
  <Override PartName="/xl/charts/chartEx4.xml" ContentType="application/vnd.ms-office.chartex+xml"/>
  <Override PartName="/xl/charts/style13.xml" ContentType="application/vnd.ms-office.chartstyle+xml"/>
  <Override PartName="/xl/charts/colors13.xml" ContentType="application/vnd.ms-office.chartcolorstyle+xml"/>
  <Override PartName="/xl/pivotTables/pivotTable14.xml" ContentType="application/vnd.openxmlformats-officedocument.spreadsheetml.pivotTable+xml"/>
  <Override PartName="/xl/drawings/drawing14.xml" ContentType="application/vnd.openxmlformats-officedocument.drawing+xml"/>
  <Override PartName="/xl/charts/chart10.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5.xml" ContentType="application/vnd.openxmlformats-officedocument.spreadsheetml.pivotTable+xml"/>
  <Override PartName="/xl/drawings/drawing15.xml" ContentType="application/vnd.openxmlformats-officedocument.drawing+xml"/>
  <Override PartName="/xl/charts/chart11.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16.xml" ContentType="application/vnd.openxmlformats-officedocument.spreadsheetml.pivotTable+xml"/>
  <Override PartName="/xl/drawings/drawing16.xml" ContentType="application/vnd.openxmlformats-officedocument.drawing+xml"/>
  <Override PartName="/xl/charts/chart12.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7.xml" ContentType="application/vnd.openxmlformats-officedocument.spreadsheetml.pivotTable+xml"/>
  <Override PartName="/xl/drawings/drawing17.xml" ContentType="application/vnd.openxmlformats-officedocument.drawing+xml"/>
  <Override PartName="/xl/charts/chart13.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8.xml" ContentType="application/vnd.openxmlformats-officedocument.spreadsheetml.pivotTable+xml"/>
  <Override PartName="/xl/drawings/drawing18.xml" ContentType="application/vnd.openxmlformats-officedocument.drawing+xml"/>
  <Override PartName="/xl/charts/chart14.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19.xml" ContentType="application/vnd.openxmlformats-officedocument.spreadsheetml.pivotTable+xml"/>
  <Override PartName="/xl/drawings/drawing19.xml" ContentType="application/vnd.openxmlformats-officedocument.drawing+xml"/>
  <Override PartName="/xl/charts/chart15.xml" ContentType="application/vnd.openxmlformats-officedocument.drawingml.chart+xml"/>
  <Override PartName="/xl/charts/style19.xml" ContentType="application/vnd.ms-office.chartstyle+xml"/>
  <Override PartName="/xl/charts/colors19.xml" ContentType="application/vnd.ms-office.chartcolorstyle+xml"/>
  <Override PartName="/xl/charts/chart16.xml" ContentType="application/vnd.openxmlformats-officedocument.drawingml.chart+xml"/>
  <Override PartName="/xl/charts/style20.xml" ContentType="application/vnd.ms-office.chartstyle+xml"/>
  <Override PartName="/xl/charts/colors20.xml" ContentType="application/vnd.ms-office.chartcolorstyle+xml"/>
  <Override PartName="/xl/charts/chart17.xml" ContentType="application/vnd.openxmlformats-officedocument.drawingml.chart+xml"/>
  <Override PartName="/xl/charts/style21.xml" ContentType="application/vnd.ms-office.chartstyle+xml"/>
  <Override PartName="/xl/charts/colors21.xml" ContentType="application/vnd.ms-office.chartcolorstyle+xml"/>
  <Override PartName="/xl/charts/chartEx5.xml" ContentType="application/vnd.ms-office.chartex+xml"/>
  <Override PartName="/xl/charts/style22.xml" ContentType="application/vnd.ms-office.chartstyle+xml"/>
  <Override PartName="/xl/charts/colors22.xml" ContentType="application/vnd.ms-office.chartcolorstyle+xml"/>
  <Override PartName="/xl/drawings/drawing20.xml" ContentType="application/vnd.openxmlformats-officedocument.drawing+xml"/>
  <Override PartName="/xl/charts/chart18.xml" ContentType="application/vnd.openxmlformats-officedocument.drawingml.chart+xml"/>
  <Override PartName="/xl/charts/chart19.xml" ContentType="application/vnd.openxmlformats-officedocument.drawingml.chart+xml"/>
  <Override PartName="/xl/charts/style23.xml" ContentType="application/vnd.ms-office.chartstyle+xml"/>
  <Override PartName="/xl/charts/colors23.xml" ContentType="application/vnd.ms-office.chartcolorstyle+xml"/>
  <Override PartName="/xl/charts/chart20.xml" ContentType="application/vnd.openxmlformats-officedocument.drawingml.chart+xml"/>
  <Override PartName="/xl/charts/style24.xml" ContentType="application/vnd.ms-office.chartstyle+xml"/>
  <Override PartName="/xl/charts/colors24.xml" ContentType="application/vnd.ms-office.chartcolorstyle+xml"/>
  <Override PartName="/xl/charts/chart21.xml" ContentType="application/vnd.openxmlformats-officedocument.drawingml.chart+xml"/>
  <Override PartName="/xl/charts/style25.xml" ContentType="application/vnd.ms-office.chartstyle+xml"/>
  <Override PartName="/xl/charts/colors25.xml" ContentType="application/vnd.ms-office.chartcolorstyle+xml"/>
  <Override PartName="/xl/drawings/drawing21.xml" ContentType="application/vnd.openxmlformats-officedocument.drawing+xml"/>
  <Override PartName="/xl/charts/chart22.xml" ContentType="application/vnd.openxmlformats-officedocument.drawingml.chart+xml"/>
  <Override PartName="/xl/charts/style26.xml" ContentType="application/vnd.ms-office.chartstyle+xml"/>
  <Override PartName="/xl/charts/colors26.xml" ContentType="application/vnd.ms-office.chartcolorstyle+xml"/>
  <Override PartName="/xl/charts/chart23.xml" ContentType="application/vnd.openxmlformats-officedocument.drawingml.chart+xml"/>
  <Override PartName="/xl/charts/style27.xml" ContentType="application/vnd.ms-office.chartstyle+xml"/>
  <Override PartName="/xl/charts/colors27.xml" ContentType="application/vnd.ms-office.chartcolorstyle+xml"/>
  <Override PartName="/xl/charts/chart24.xml" ContentType="application/vnd.openxmlformats-officedocument.drawingml.chart+xml"/>
  <Override PartName="/xl/charts/style28.xml" ContentType="application/vnd.ms-office.chartstyle+xml"/>
  <Override PartName="/xl/charts/colors28.xml" ContentType="application/vnd.ms-office.chartcolorstyle+xml"/>
  <Override PartName="/xl/charts/chart25.xml" ContentType="application/vnd.openxmlformats-officedocument.drawingml.chart+xml"/>
  <Override PartName="/xl/charts/style29.xml" ContentType="application/vnd.ms-office.chartstyle+xml"/>
  <Override PartName="/xl/charts/colors29.xml" ContentType="application/vnd.ms-office.chartcolorstyle+xml"/>
  <Override PartName="/xl/charts/chartEx6.xml" ContentType="application/vnd.ms-office.chartex+xml"/>
  <Override PartName="/xl/charts/style30.xml" ContentType="application/vnd.ms-office.chartstyle+xml"/>
  <Override PartName="/xl/charts/colors30.xml" ContentType="application/vnd.ms-office.chartcolorstyle+xml"/>
  <Override PartName="/xl/drawings/drawing22.xml" ContentType="application/vnd.openxmlformats-officedocument.drawing+xml"/>
  <Override PartName="/xl/slicers/slicer1.xml" ContentType="application/vnd.ms-excel.slicer+xml"/>
  <Override PartName="/xl/charts/chart26.xml" ContentType="application/vnd.openxmlformats-officedocument.drawingml.chart+xml"/>
  <Override PartName="/xl/charts/style31.xml" ContentType="application/vnd.ms-office.chartstyle+xml"/>
  <Override PartName="/xl/charts/colors31.xml" ContentType="application/vnd.ms-office.chartcolorstyle+xml"/>
  <Override PartName="/xl/charts/chart27.xml" ContentType="application/vnd.openxmlformats-officedocument.drawingml.chart+xml"/>
  <Override PartName="/xl/charts/style32.xml" ContentType="application/vnd.ms-office.chartstyle+xml"/>
  <Override PartName="/xl/charts/colors32.xml" ContentType="application/vnd.ms-office.chartcolorstyle+xml"/>
  <Override PartName="/xl/charts/chartEx7.xml" ContentType="application/vnd.ms-office.chartex+xml"/>
  <Override PartName="/xl/charts/style33.xml" ContentType="application/vnd.ms-office.chartstyle+xml"/>
  <Override PartName="/xl/charts/colors33.xml" ContentType="application/vnd.ms-office.chartcolorstyle+xml"/>
  <Override PartName="/xl/charts/chart28.xml" ContentType="application/vnd.openxmlformats-officedocument.drawingml.chart+xml"/>
  <Override PartName="/xl/charts/style34.xml" ContentType="application/vnd.ms-office.chartstyle+xml"/>
  <Override PartName="/xl/charts/colors34.xml" ContentType="application/vnd.ms-office.chartcolorstyle+xml"/>
  <Override PartName="/xl/drawings/drawing23.xml" ContentType="application/vnd.openxmlformats-officedocument.drawing+xml"/>
  <Override PartName="/xl/slicers/slicer2.xml" ContentType="application/vnd.ms-excel.slicer+xml"/>
  <Override PartName="/xl/charts/chart29.xml" ContentType="application/vnd.openxmlformats-officedocument.drawingml.chart+xml"/>
  <Override PartName="/xl/charts/style35.xml" ContentType="application/vnd.ms-office.chartstyle+xml"/>
  <Override PartName="/xl/charts/colors35.xml" ContentType="application/vnd.ms-office.chartcolorstyle+xml"/>
  <Override PartName="/xl/charts/chart30.xml" ContentType="application/vnd.openxmlformats-officedocument.drawingml.chart+xml"/>
  <Override PartName="/xl/charts/style36.xml" ContentType="application/vnd.ms-office.chartstyle+xml"/>
  <Override PartName="/xl/charts/colors36.xml" ContentType="application/vnd.ms-office.chartcolorstyle+xml"/>
  <Override PartName="/xl/charts/chartEx8.xml" ContentType="application/vnd.ms-office.chartex+xml"/>
  <Override PartName="/xl/charts/style37.xml" ContentType="application/vnd.ms-office.chartstyle+xml"/>
  <Override PartName="/xl/charts/colors37.xml" ContentType="application/vnd.ms-office.chartcolorstyle+xml"/>
  <Override PartName="/xl/charts/chart31.xml" ContentType="application/vnd.openxmlformats-officedocument.drawingml.chart+xml"/>
  <Override PartName="/xl/charts/style38.xml" ContentType="application/vnd.ms-office.chartstyle+xml"/>
  <Override PartName="/xl/charts/colors38.xml" ContentType="application/vnd.ms-office.chartcolorstyle+xml"/>
  <Override PartName="/xl/drawings/drawing24.xml" ContentType="application/vnd.openxmlformats-officedocument.drawing+xml"/>
  <Override PartName="/xl/slicers/slicer3.xml" ContentType="application/vnd.ms-excel.slicer+xml"/>
  <Override PartName="/xl/charts/chart32.xml" ContentType="application/vnd.openxmlformats-officedocument.drawingml.chart+xml"/>
  <Override PartName="/xl/charts/style39.xml" ContentType="application/vnd.ms-office.chartstyle+xml"/>
  <Override PartName="/xl/charts/colors39.xml" ContentType="application/vnd.ms-office.chartcolorstyle+xml"/>
  <Override PartName="/xl/charts/chart33.xml" ContentType="application/vnd.openxmlformats-officedocument.drawingml.chart+xml"/>
  <Override PartName="/xl/charts/style40.xml" ContentType="application/vnd.ms-office.chartstyle+xml"/>
  <Override PartName="/xl/charts/colors40.xml" ContentType="application/vnd.ms-office.chartcolorstyle+xml"/>
  <Override PartName="/xl/charts/chartEx9.xml" ContentType="application/vnd.ms-office.chartex+xml"/>
  <Override PartName="/xl/charts/style41.xml" ContentType="application/vnd.ms-office.chartstyle+xml"/>
  <Override PartName="/xl/charts/colors41.xml" ContentType="application/vnd.ms-office.chartcolorstyle+xml"/>
  <Override PartName="/xl/charts/chart34.xml" ContentType="application/vnd.openxmlformats-officedocument.drawingml.chart+xml"/>
  <Override PartName="/xl/charts/style42.xml" ContentType="application/vnd.ms-office.chartstyle+xml"/>
  <Override PartName="/xl/charts/colors42.xml" ContentType="application/vnd.ms-office.chartcolorstyle+xml"/>
  <Override PartName="/xl/drawings/drawing25.xml" ContentType="application/vnd.openxmlformats-officedocument.drawing+xml"/>
  <Override PartName="/xl/slicers/slicer4.xml" ContentType="application/vnd.ms-excel.slicer+xml"/>
  <Override PartName="/xl/charts/chart35.xml" ContentType="application/vnd.openxmlformats-officedocument.drawingml.chart+xml"/>
  <Override PartName="/xl/charts/style43.xml" ContentType="application/vnd.ms-office.chartstyle+xml"/>
  <Override PartName="/xl/charts/colors43.xml" ContentType="application/vnd.ms-office.chartcolorstyle+xml"/>
  <Override PartName="/xl/charts/chart36.xml" ContentType="application/vnd.openxmlformats-officedocument.drawingml.chart+xml"/>
  <Override PartName="/xl/charts/style44.xml" ContentType="application/vnd.ms-office.chartstyle+xml"/>
  <Override PartName="/xl/charts/colors44.xml" ContentType="application/vnd.ms-office.chartcolorstyle+xml"/>
  <Override PartName="/xl/charts/chartEx10.xml" ContentType="application/vnd.ms-office.chartex+xml"/>
  <Override PartName="/xl/charts/style45.xml" ContentType="application/vnd.ms-office.chartstyle+xml"/>
  <Override PartName="/xl/charts/colors45.xml" ContentType="application/vnd.ms-office.chartcolorstyle+xml"/>
  <Override PartName="/xl/charts/chart37.xml" ContentType="application/vnd.openxmlformats-officedocument.drawingml.chart+xml"/>
  <Override PartName="/xl/charts/style46.xml" ContentType="application/vnd.ms-office.chartstyle+xml"/>
  <Override PartName="/xl/charts/colors46.xml" ContentType="application/vnd.ms-office.chartcolorstyle+xml"/>
  <Override PartName="/xl/drawings/drawing26.xml" ContentType="application/vnd.openxmlformats-officedocument.drawing+xml"/>
  <Override PartName="/xl/slicers/slicer5.xml" ContentType="application/vnd.ms-excel.slicer+xml"/>
  <Override PartName="/xl/charts/chart38.xml" ContentType="application/vnd.openxmlformats-officedocument.drawingml.chart+xml"/>
  <Override PartName="/xl/charts/style47.xml" ContentType="application/vnd.ms-office.chartstyle+xml"/>
  <Override PartName="/xl/charts/colors47.xml" ContentType="application/vnd.ms-office.chartcolorstyle+xml"/>
  <Override PartName="/xl/charts/chart39.xml" ContentType="application/vnd.openxmlformats-officedocument.drawingml.chart+xml"/>
  <Override PartName="/xl/charts/style48.xml" ContentType="application/vnd.ms-office.chartstyle+xml"/>
  <Override PartName="/xl/charts/colors48.xml" ContentType="application/vnd.ms-office.chartcolorstyle+xml"/>
  <Override PartName="/xl/charts/chart40.xml" ContentType="application/vnd.openxmlformats-officedocument.drawingml.chart+xml"/>
  <Override PartName="/xl/charts/style49.xml" ContentType="application/vnd.ms-office.chartstyle+xml"/>
  <Override PartName="/xl/charts/colors49.xml" ContentType="application/vnd.ms-office.chartcolorstyle+xml"/>
  <Override PartName="/xl/charts/chart41.xml" ContentType="application/vnd.openxmlformats-officedocument.drawingml.chart+xml"/>
  <Override PartName="/xl/drawings/drawing27.xml" ContentType="application/vnd.openxmlformats-officedocument.drawing+xml"/>
  <Override PartName="/xl/slicers/slicer6.xml" ContentType="application/vnd.ms-excel.slicer+xml"/>
  <Override PartName="/xl/charts/chart42.xml" ContentType="application/vnd.openxmlformats-officedocument.drawingml.chart+xml"/>
  <Override PartName="/xl/charts/style50.xml" ContentType="application/vnd.ms-office.chartstyle+xml"/>
  <Override PartName="/xl/charts/colors50.xml" ContentType="application/vnd.ms-office.chartcolorstyle+xml"/>
  <Override PartName="/xl/charts/chart43.xml" ContentType="application/vnd.openxmlformats-officedocument.drawingml.chart+xml"/>
  <Override PartName="/xl/charts/style51.xml" ContentType="application/vnd.ms-office.chartstyle+xml"/>
  <Override PartName="/xl/charts/colors51.xml" ContentType="application/vnd.ms-office.chartcolorstyle+xml"/>
  <Override PartName="/xl/charts/chart44.xml" ContentType="application/vnd.openxmlformats-officedocument.drawingml.chart+xml"/>
  <Override PartName="/xl/charts/style52.xml" ContentType="application/vnd.ms-office.chartstyle+xml"/>
  <Override PartName="/xl/charts/colors52.xml" ContentType="application/vnd.ms-office.chartcolorstyle+xml"/>
  <Override PartName="/xl/charts/chart45.xml" ContentType="application/vnd.openxmlformats-officedocument.drawingml.chart+xml"/>
  <Override PartName="/xl/drawings/drawing28.xml" ContentType="application/vnd.openxmlformats-officedocument.drawing+xml"/>
  <Override PartName="/xl/slicers/slicer7.xml" ContentType="application/vnd.ms-excel.slicer+xml"/>
  <Override PartName="/xl/charts/chart46.xml" ContentType="application/vnd.openxmlformats-officedocument.drawingml.chart+xml"/>
  <Override PartName="/xl/charts/style53.xml" ContentType="application/vnd.ms-office.chartstyle+xml"/>
  <Override PartName="/xl/charts/colors53.xml" ContentType="application/vnd.ms-office.chartcolorstyle+xml"/>
  <Override PartName="/xl/charts/chart47.xml" ContentType="application/vnd.openxmlformats-officedocument.drawingml.chart+xml"/>
  <Override PartName="/xl/charts/style54.xml" ContentType="application/vnd.ms-office.chartstyle+xml"/>
  <Override PartName="/xl/charts/colors54.xml" ContentType="application/vnd.ms-office.chartcolorstyle+xml"/>
  <Override PartName="/xl/charts/chart48.xml" ContentType="application/vnd.openxmlformats-officedocument.drawingml.chart+xml"/>
  <Override PartName="/xl/charts/style55.xml" ContentType="application/vnd.ms-office.chartstyle+xml"/>
  <Override PartName="/xl/charts/colors55.xml" ContentType="application/vnd.ms-office.chartcolorstyle+xml"/>
  <Override PartName="/xl/charts/chart49.xml" ContentType="application/vnd.openxmlformats-officedocument.drawingml.chart+xml"/>
  <Override PartName="/xl/drawings/drawing29.xml" ContentType="application/vnd.openxmlformats-officedocument.drawing+xml"/>
  <Override PartName="/xl/slicers/slicer8.xml" ContentType="application/vnd.ms-excel.slicer+xml"/>
  <Override PartName="/xl/charts/chart50.xml" ContentType="application/vnd.openxmlformats-officedocument.drawingml.chart+xml"/>
  <Override PartName="/xl/charts/style56.xml" ContentType="application/vnd.ms-office.chartstyle+xml"/>
  <Override PartName="/xl/charts/colors56.xml" ContentType="application/vnd.ms-office.chartcolorstyle+xml"/>
  <Override PartName="/xl/charts/chart51.xml" ContentType="application/vnd.openxmlformats-officedocument.drawingml.chart+xml"/>
  <Override PartName="/xl/charts/style57.xml" ContentType="application/vnd.ms-office.chartstyle+xml"/>
  <Override PartName="/xl/charts/colors57.xml" ContentType="application/vnd.ms-office.chartcolorstyle+xml"/>
  <Override PartName="/xl/charts/chart52.xml" ContentType="application/vnd.openxmlformats-officedocument.drawingml.chart+xml"/>
  <Override PartName="/xl/charts/style58.xml" ContentType="application/vnd.ms-office.chartstyle+xml"/>
  <Override PartName="/xl/charts/colors58.xml" ContentType="application/vnd.ms-office.chartcolorstyle+xml"/>
  <Override PartName="/xl/charts/chart53.xml" ContentType="application/vnd.openxmlformats-officedocument.drawingml.chart+xml"/>
  <Override PartName="/xl/drawings/drawing30.xml" ContentType="application/vnd.openxmlformats-officedocument.drawing+xml"/>
  <Override PartName="/xl/slicers/slicer9.xml" ContentType="application/vnd.ms-excel.slicer+xml"/>
  <Override PartName="/xl/charts/chart54.xml" ContentType="application/vnd.openxmlformats-officedocument.drawingml.chart+xml"/>
  <Override PartName="/xl/charts/style59.xml" ContentType="application/vnd.ms-office.chartstyle+xml"/>
  <Override PartName="/xl/charts/colors59.xml" ContentType="application/vnd.ms-office.chartcolorstyle+xml"/>
  <Override PartName="/xl/charts/chart55.xml" ContentType="application/vnd.openxmlformats-officedocument.drawingml.chart+xml"/>
  <Override PartName="/xl/charts/style60.xml" ContentType="application/vnd.ms-office.chartstyle+xml"/>
  <Override PartName="/xl/charts/colors60.xml" ContentType="application/vnd.ms-office.chartcolorstyle+xml"/>
  <Override PartName="/xl/charts/chart56.xml" ContentType="application/vnd.openxmlformats-officedocument.drawingml.chart+xml"/>
  <Override PartName="/xl/charts/style61.xml" ContentType="application/vnd.ms-office.chartstyle+xml"/>
  <Override PartName="/xl/charts/colors61.xml" ContentType="application/vnd.ms-office.chartcolorstyle+xml"/>
  <Override PartName="/xl/charts/chartEx11.xml" ContentType="application/vnd.ms-office.chartex+xml"/>
  <Override PartName="/xl/charts/style62.xml" ContentType="application/vnd.ms-office.chartstyle+xml"/>
  <Override PartName="/xl/charts/colors62.xml" ContentType="application/vnd.ms-office.chartcolorstyle+xml"/>
  <Override PartName="/xl/charts/chart57.xml" ContentType="application/vnd.openxmlformats-officedocument.drawingml.chart+xml"/>
  <Override PartName="/xl/charts/style63.xml" ContentType="application/vnd.ms-office.chartstyle+xml"/>
  <Override PartName="/xl/charts/colors63.xml" ContentType="application/vnd.ms-office.chartcolorstyle+xml"/>
  <Override PartName="/xl/drawings/drawing31.xml" ContentType="application/vnd.openxmlformats-officedocument.drawing+xml"/>
  <Override PartName="/xl/slicers/slicer10.xml" ContentType="application/vnd.ms-excel.slicer+xml"/>
  <Override PartName="/xl/charts/chart58.xml" ContentType="application/vnd.openxmlformats-officedocument.drawingml.chart+xml"/>
  <Override PartName="/xl/charts/style64.xml" ContentType="application/vnd.ms-office.chartstyle+xml"/>
  <Override PartName="/xl/charts/colors64.xml" ContentType="application/vnd.ms-office.chartcolorstyle+xml"/>
  <Override PartName="/xl/charts/chart59.xml" ContentType="application/vnd.openxmlformats-officedocument.drawingml.chart+xml"/>
  <Override PartName="/xl/charts/style65.xml" ContentType="application/vnd.ms-office.chartstyle+xml"/>
  <Override PartName="/xl/charts/colors65.xml" ContentType="application/vnd.ms-office.chartcolorstyle+xml"/>
  <Override PartName="/xl/charts/chart60.xml" ContentType="application/vnd.openxmlformats-officedocument.drawingml.chart+xml"/>
  <Override PartName="/xl/charts/style66.xml" ContentType="application/vnd.ms-office.chartstyle+xml"/>
  <Override PartName="/xl/charts/colors66.xml" ContentType="application/vnd.ms-office.chartcolorstyle+xml"/>
  <Override PartName="/xl/charts/chartEx12.xml" ContentType="application/vnd.ms-office.chartex+xml"/>
  <Override PartName="/xl/charts/style67.xml" ContentType="application/vnd.ms-office.chartstyle+xml"/>
  <Override PartName="/xl/charts/colors67.xml" ContentType="application/vnd.ms-office.chartcolorstyle+xml"/>
  <Override PartName="/xl/charts/chart61.xml" ContentType="application/vnd.openxmlformats-officedocument.drawingml.chart+xml"/>
  <Override PartName="/xl/charts/style68.xml" ContentType="application/vnd.ms-office.chartstyle+xml"/>
  <Override PartName="/xl/charts/colors68.xml" ContentType="application/vnd.ms-office.chartcolorstyle+xml"/>
  <Override PartName="/xl/drawings/drawing32.xml" ContentType="application/vnd.openxmlformats-officedocument.drawing+xml"/>
  <Override PartName="/xl/slicers/slicer11.xml" ContentType="application/vnd.ms-excel.slicer+xml"/>
  <Override PartName="/xl/charts/chart62.xml" ContentType="application/vnd.openxmlformats-officedocument.drawingml.chart+xml"/>
  <Override PartName="/xl/charts/style69.xml" ContentType="application/vnd.ms-office.chartstyle+xml"/>
  <Override PartName="/xl/charts/colors69.xml" ContentType="application/vnd.ms-office.chartcolorstyle+xml"/>
  <Override PartName="/xl/charts/chart63.xml" ContentType="application/vnd.openxmlformats-officedocument.drawingml.chart+xml"/>
  <Override PartName="/xl/charts/style70.xml" ContentType="application/vnd.ms-office.chartstyle+xml"/>
  <Override PartName="/xl/charts/colors70.xml" ContentType="application/vnd.ms-office.chartcolorstyle+xml"/>
  <Override PartName="/xl/charts/chart64.xml" ContentType="application/vnd.openxmlformats-officedocument.drawingml.chart+xml"/>
  <Override PartName="/xl/charts/style71.xml" ContentType="application/vnd.ms-office.chartstyle+xml"/>
  <Override PartName="/xl/charts/colors71.xml" ContentType="application/vnd.ms-office.chartcolorstyle+xml"/>
  <Override PartName="/xl/charts/chartEx13.xml" ContentType="application/vnd.ms-office.chartex+xml"/>
  <Override PartName="/xl/charts/style72.xml" ContentType="application/vnd.ms-office.chartstyle+xml"/>
  <Override PartName="/xl/charts/colors72.xml" ContentType="application/vnd.ms-office.chartcolorstyle+xml"/>
  <Override PartName="/xl/charts/chart65.xml" ContentType="application/vnd.openxmlformats-officedocument.drawingml.chart+xml"/>
  <Override PartName="/xl/charts/style73.xml" ContentType="application/vnd.ms-office.chartstyle+xml"/>
  <Override PartName="/xl/charts/colors73.xml" ContentType="application/vnd.ms-office.chartcolorstyle+xml"/>
  <Override PartName="/xl/drawings/drawing33.xml" ContentType="application/vnd.openxmlformats-officedocument.drawing+xml"/>
  <Override PartName="/xl/slicers/slicer12.xml" ContentType="application/vnd.ms-excel.slicer+xml"/>
  <Override PartName="/xl/charts/chart66.xml" ContentType="application/vnd.openxmlformats-officedocument.drawingml.chart+xml"/>
  <Override PartName="/xl/charts/style74.xml" ContentType="application/vnd.ms-office.chartstyle+xml"/>
  <Override PartName="/xl/charts/colors74.xml" ContentType="application/vnd.ms-office.chartcolorstyle+xml"/>
  <Override PartName="/xl/charts/chart67.xml" ContentType="application/vnd.openxmlformats-officedocument.drawingml.chart+xml"/>
  <Override PartName="/xl/charts/style75.xml" ContentType="application/vnd.ms-office.chartstyle+xml"/>
  <Override PartName="/xl/charts/colors75.xml" ContentType="application/vnd.ms-office.chartcolorstyle+xml"/>
  <Override PartName="/xl/charts/chartEx14.xml" ContentType="application/vnd.ms-office.chartex+xml"/>
  <Override PartName="/xl/charts/style76.xml" ContentType="application/vnd.ms-office.chartstyle+xml"/>
  <Override PartName="/xl/charts/colors76.xml" ContentType="application/vnd.ms-office.chartcolorstyle+xml"/>
  <Override PartName="/xl/charts/chart68.xml" ContentType="application/vnd.openxmlformats-officedocument.drawingml.chart+xml"/>
  <Override PartName="/xl/charts/style77.xml" ContentType="application/vnd.ms-office.chartstyle+xml"/>
  <Override PartName="/xl/charts/colors77.xml" ContentType="application/vnd.ms-office.chartcolorstyle+xml"/>
  <Override PartName="/xl/charts/chart69.xml" ContentType="application/vnd.openxmlformats-officedocument.drawingml.chart+xml"/>
  <Override PartName="/xl/charts/style78.xml" ContentType="application/vnd.ms-office.chartstyle+xml"/>
  <Override PartName="/xl/charts/colors7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shaik\Downloads\"/>
    </mc:Choice>
  </mc:AlternateContent>
  <bookViews>
    <workbookView xWindow="0" yWindow="0" windowWidth="23040" windowHeight="9072" tabRatio="778" firstSheet="11" activeTab="19"/>
  </bookViews>
  <sheets>
    <sheet name="Loan Kpi" sheetId="3" r:id="rId1"/>
    <sheet name="Clients" sheetId="13" r:id="rId2"/>
    <sheet name="Branch State" sheetId="28" r:id="rId3"/>
    <sheet name="Product Categoury Kpi" sheetId="7" r:id="rId4"/>
    <sheet name="DC Branch" sheetId="20" r:id="rId5"/>
    <sheet name="DC Clients" sheetId="21" r:id="rId6"/>
    <sheet name="DC Months" sheetId="19" r:id="rId7"/>
    <sheet name="DC Bank Names " sheetId="18" r:id="rId8"/>
    <sheet name="Debit-Credit" sheetId="17" r:id="rId9"/>
    <sheet name="Clint Ownership" sheetId="16" r:id="rId10"/>
    <sheet name="Client Religion" sheetId="15" r:id="rId11"/>
    <sheet name="Client Caste" sheetId="14" r:id="rId12"/>
    <sheet name="Clint Age" sheetId="12" r:id="rId13"/>
    <sheet name="Top 5 Branch" sheetId="9" r:id="rId14"/>
    <sheet name="Branch Performence" sheetId="10" r:id="rId15"/>
    <sheet name="Payment type Kpi" sheetId="6" r:id="rId16"/>
    <sheet name="Payment Behavior" sheetId="5" r:id="rId17"/>
    <sheet name="Loan Status Kpi" sheetId="4" r:id="rId18"/>
    <sheet name="All Kpis" sheetId="22" r:id="rId19"/>
    <sheet name="Loan DashBoard" sheetId="2" r:id="rId20"/>
    <sheet name="Branch DashBoard" sheetId="27" r:id="rId21"/>
    <sheet name="Client DashBoard" sheetId="29" r:id="rId22"/>
    <sheet name="Loan Date" sheetId="23" r:id="rId23"/>
    <sheet name="Loan Repay" sheetId="24" r:id="rId24"/>
    <sheet name="Loan Year" sheetId="25" r:id="rId25"/>
    <sheet name="Loan Region" sheetId="26" r:id="rId26"/>
    <sheet name="Branch Date" sheetId="30" r:id="rId27"/>
    <sheet name="Branch Repay" sheetId="31" r:id="rId28"/>
    <sheet name="Branch Year" sheetId="32" r:id="rId29"/>
    <sheet name="Branch Region" sheetId="33" r:id="rId30"/>
    <sheet name="Client Date" sheetId="34" r:id="rId31"/>
    <sheet name="Client Repay" sheetId="35" r:id="rId32"/>
    <sheet name="Client Year" sheetId="36" r:id="rId33"/>
    <sheet name="Client Region" sheetId="37" r:id="rId34"/>
  </sheets>
  <definedNames>
    <definedName name="_xlchart.v1.0" hidden="1">'Product Categoury Kpi'!$E$4:$E$11</definedName>
    <definedName name="_xlchart.v1.1" hidden="1">'Product Categoury Kpi'!$F$4:$F$11</definedName>
    <definedName name="_xlchart.v1.10" hidden="1">'Clint Age'!$D$4:$D$9</definedName>
    <definedName name="_xlchart.v1.11" hidden="1">'Clint Age'!$E$4:$E$9</definedName>
    <definedName name="_xlchart.v1.12" hidden="1">'Product Categoury Kpi'!$E$4:$E$11</definedName>
    <definedName name="_xlchart.v1.13" hidden="1">'Product Categoury Kpi'!$F$4:$F$11</definedName>
    <definedName name="_xlchart.v1.14" hidden="1">'Product Categoury Kpi'!$E$4:$E$11</definedName>
    <definedName name="_xlchart.v1.15" hidden="1">'Product Categoury Kpi'!$F$4:$F$11</definedName>
    <definedName name="_xlchart.v1.16" hidden="1">'Product Categoury Kpi'!$E$4:$E$11</definedName>
    <definedName name="_xlchart.v1.17" hidden="1">'Product Categoury Kpi'!$F$4:$F$11</definedName>
    <definedName name="_xlchart.v1.18" hidden="1">'Product Categoury Kpi'!$E$4:$E$11</definedName>
    <definedName name="_xlchart.v1.19" hidden="1">'Product Categoury Kpi'!$F$4:$F$11</definedName>
    <definedName name="_xlchart.v1.2" hidden="1">'DC Branch'!$D$4:$D$10</definedName>
    <definedName name="_xlchart.v1.20" hidden="1">'Clint Age'!$D$4:$D$9</definedName>
    <definedName name="_xlchart.v1.21" hidden="1">'Clint Age'!$E$4:$E$9</definedName>
    <definedName name="_xlchart.v1.22" hidden="1">'Clint Age'!$D$4:$D$9</definedName>
    <definedName name="_xlchart.v1.23" hidden="1">'Clint Age'!$E$4:$E$9</definedName>
    <definedName name="_xlchart.v1.24" hidden="1">'Clint Age'!$D$4:$D$9</definedName>
    <definedName name="_xlchart.v1.25" hidden="1">'Clint Age'!$E$4:$E$9</definedName>
    <definedName name="_xlchart.v1.26" hidden="1">'Clint Age'!$D$4:$D$9</definedName>
    <definedName name="_xlchart.v1.27" hidden="1">'Clint Age'!$E$4:$E$9</definedName>
    <definedName name="_xlchart.v1.3" hidden="1">'DC Branch'!$E$4:$E$10</definedName>
    <definedName name="_xlchart.v1.4" hidden="1">'DC Bank Names '!$D$4:$D$10</definedName>
    <definedName name="_xlchart.v1.5" hidden="1">'DC Bank Names '!$E$4:$E$10</definedName>
    <definedName name="_xlchart.v1.6" hidden="1">'Clint Age'!$D$4:$D$9</definedName>
    <definedName name="_xlchart.v1.7" hidden="1">'Clint Age'!$E$4:$E$9</definedName>
    <definedName name="_xlchart.v1.8" hidden="1">'Product Categoury Kpi'!$E$4:$E$11</definedName>
    <definedName name="_xlchart.v1.9" hidden="1">'Product Categoury Kpi'!$F$4:$F$11</definedName>
    <definedName name="Slicer_Branch_Name">#N/A</definedName>
    <definedName name="Slicer_Day">#N/A</definedName>
    <definedName name="Slicer_Day_Name">#N/A</definedName>
    <definedName name="Slicer_Dim_Branch.Region_Name">#N/A</definedName>
    <definedName name="Slicer_Dim_Branch.State_Abbr">#N/A</definedName>
    <definedName name="Slicer_Dim_Product.1.Grade">#N/A</definedName>
    <definedName name="Slicer_Loan_Status">#N/A</definedName>
    <definedName name="Slicer_Month">#N/A</definedName>
    <definedName name="Slicer_Repayment_Type">#N/A</definedName>
    <definedName name="Slicer_Year">#N/A</definedName>
  </definedNames>
  <calcPr calcId="162913"/>
  <pivotCaches>
    <pivotCache cacheId="0" r:id="rId35"/>
    <pivotCache cacheId="1" r:id="rId36"/>
    <pivotCache cacheId="2" r:id="rId37"/>
    <pivotCache cacheId="3" r:id="rId38"/>
    <pivotCache cacheId="4" r:id="rId39"/>
    <pivotCache cacheId="5" r:id="rId40"/>
    <pivotCache cacheId="6" r:id="rId41"/>
    <pivotCache cacheId="7" r:id="rId42"/>
    <pivotCache cacheId="8" r:id="rId43"/>
    <pivotCache cacheId="9" r:id="rId44"/>
    <pivotCache cacheId="10" r:id="rId45"/>
    <pivotCache cacheId="11" r:id="rId46"/>
    <pivotCache cacheId="12" r:id="rId47"/>
    <pivotCache cacheId="13" r:id="rId48"/>
    <pivotCache cacheId="14" r:id="rId49"/>
    <pivotCache cacheId="15" r:id="rId50"/>
    <pivotCache cacheId="16" r:id="rId51"/>
    <pivotCache cacheId="17" r:id="rId52"/>
    <pivotCache cacheId="18" r:id="rId53"/>
  </pivotCaches>
  <extLst>
    <ext xmlns:x14="http://schemas.microsoft.com/office/spreadsheetml/2009/9/main" uri="{876F7934-8845-4945-9796-88D515C7AA90}">
      <x14:pivotCaches>
        <pivotCache cacheId="19" r:id="rId54"/>
      </x14:pivotCaches>
    </ext>
    <ext xmlns:x14="http://schemas.microsoft.com/office/spreadsheetml/2009/9/main" uri="{BBE1A952-AA13-448e-AADC-164F8A28A991}">
      <x14:slicerCaches>
        <x14:slicerCache r:id="rId55"/>
        <x14:slicerCache r:id="rId56"/>
        <x14:slicerCache r:id="rId57"/>
        <x14:slicerCache r:id="rId58"/>
        <x14:slicerCache r:id="rId59"/>
        <x14:slicerCache r:id="rId60"/>
        <x14:slicerCache r:id="rId61"/>
        <x14:slicerCache r:id="rId62"/>
        <x14:slicerCache r:id="rId63"/>
        <x14:slicerCache r:id="rId6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 Branch_f3ce1a25-c45b-4c72-84da-b12bafecbc78" name="Dim Branch" connection="Query - Dim Branch"/>
          <x15:modelTable id="Dim Client_f7a9ffb3-3751-4a01-a811-248c891097f0" name="Dim Client" connection="Query - Dim Client"/>
          <x15:modelTable id="Dim Product_06b285de-e51d-4777-8467-154f87f767db" name="Dim Product" connection="Query - Dim Product"/>
          <x15:modelTable id="Fact Loan_cd4fea62-1c02-4d8b-9a3d-c4803a120d28" name="Fact Loan" connection="Query - Fact Loan"/>
          <x15:modelTable id="Fact Repayment_9a42f829-b9e7-4366-8340-28a0007d8b05" name="Fact Repayment" connection="Query - Fact Repayment"/>
          <x15:modelTable id="Sheet1_b385acc5-2b67-4513-a3db-f0d52e68bfd0" name="Sheet1" connection="Query - Sheet1"/>
          <x15:modelTable id="Merge1_b6a1b46e-490b-4c04-af91-a6c44e314b2f" name="Merge1" connection="Query - Merge1"/>
          <x15:modelTable id="Linkdin Data-984e943e-8849-4047-aa91-34ded0122c6d" name="Linkdin Data" connection="Query - Linkdin Data"/>
        </x15:modelTables>
        <x15:modelRelationships>
          <x15:modelRelationship fromTable="Fact Loan" fromColumn="Client id" toTable="Dim Client" toColumn="Client id"/>
          <x15:modelRelationship fromTable="Fact Repayment" fromColumn="Account ID" toTable="Fact Loan" toColumn="Account ID"/>
          <x15:modelRelationship fromTable="Merge1" fromColumn="Client id" toTable="Dim Branch" toColumn="Center Id"/>
        </x15:modelRelationships>
        <x15:extLst>
          <ext xmlns:x16="http://schemas.microsoft.com/office/spreadsheetml/2014/11/main" uri="{9835A34E-60A6-4A7C-AAB8-D5F71C897F49}">
            <x16:modelTimeGroupings>
              <x16:modelTimeGrouping tableName="Sheet1" columnName="Transaction Date" columnId="Transaction Date">
                <x16:calculatedTimeColumn columnName="Transaction Date (Month Index)" columnId="Transaction Date (Month Index)" contentType="monthsindex" isSelected="1"/>
                <x16:calculatedTimeColumn columnName="Transaction Date (Month)" columnId="Transaction Date (Month)" contentType="months" isSelected="1"/>
              </x16:modelTimeGrouping>
            </x16:modelTimeGroupings>
          </ext>
        </x15:extLst>
      </x15:dataModel>
    </ext>
  </extLst>
</workbook>
</file>

<file path=xl/calcChain.xml><?xml version="1.0" encoding="utf-8"?>
<calcChain xmlns="http://schemas.openxmlformats.org/spreadsheetml/2006/main">
  <c r="D5" i="20" l="1"/>
  <c r="D6" i="20"/>
  <c r="D7" i="20"/>
  <c r="D8" i="20"/>
  <c r="D9" i="20"/>
  <c r="D10" i="20"/>
  <c r="D4" i="20"/>
  <c r="D5" i="18"/>
  <c r="D6" i="18"/>
  <c r="D7" i="18"/>
  <c r="D8" i="18"/>
  <c r="D9" i="18"/>
  <c r="D10" i="18"/>
  <c r="D4" i="18"/>
  <c r="E10" i="20"/>
  <c r="E9" i="20"/>
  <c r="E8" i="20"/>
  <c r="E7" i="20"/>
  <c r="E6" i="20"/>
  <c r="E5" i="20"/>
  <c r="E4" i="20"/>
  <c r="E10" i="18"/>
  <c r="E9" i="18"/>
  <c r="E8" i="18"/>
  <c r="E7" i="18"/>
  <c r="E6" i="18"/>
  <c r="E5" i="18"/>
  <c r="E4" i="18"/>
  <c r="C6" i="22"/>
  <c r="B6" i="22"/>
  <c r="D6" i="22"/>
  <c r="E6" i="22"/>
  <c r="G6" i="22"/>
  <c r="F6" i="22"/>
  <c r="D5" i="12" l="1"/>
  <c r="D6" i="12"/>
  <c r="D7" i="12"/>
  <c r="D8" i="12"/>
  <c r="D9" i="12"/>
  <c r="D4" i="12"/>
  <c r="E10" i="7"/>
  <c r="E9" i="7"/>
  <c r="E8" i="7"/>
  <c r="E7" i="7"/>
  <c r="E6" i="7"/>
  <c r="E5" i="7"/>
  <c r="E4" i="7"/>
  <c r="F4" i="7"/>
  <c r="F10" i="7"/>
  <c r="F11" i="7"/>
  <c r="E9" i="12"/>
  <c r="F7" i="7"/>
  <c r="E6" i="12"/>
  <c r="F5" i="7"/>
  <c r="E4" i="12"/>
  <c r="E5" i="12"/>
  <c r="E8" i="12"/>
  <c r="F6" i="7"/>
  <c r="E7" i="12"/>
  <c r="F9" i="7"/>
  <c r="F8" i="7"/>
</calcChain>
</file>

<file path=xl/connections.xml><?xml version="1.0" encoding="utf-8"?>
<connections xmlns="http://schemas.openxmlformats.org/spreadsheetml/2006/main">
  <connection id="1" name="Query - Dim Branch" description="Connection to the 'Dim Branch' query in the workbook." type="100" refreshedVersion="6" minRefreshableVersion="5">
    <extLst>
      <ext xmlns:x15="http://schemas.microsoft.com/office/spreadsheetml/2010/11/main" uri="{DE250136-89BD-433C-8126-D09CA5730AF9}">
        <x15:connection id="06095654-14bf-4317-8ee0-12b095132bce">
          <x15:oledbPr connection="Provider=Microsoft.Mashup.OleDb.1;Data Source=$Workbook$;Location=&quot;Dim Branch&quot;;Extended Properties=&quot;&quot;">
            <x15:dbTables>
              <x15:dbTable name="Dim Branch"/>
            </x15:dbTables>
          </x15:oledbPr>
        </x15:connection>
      </ext>
    </extLst>
  </connection>
  <connection id="2" name="Query - Dim Client" description="Connection to the 'Dim Client' query in the workbook." type="100" refreshedVersion="6" minRefreshableVersion="5">
    <extLst>
      <ext xmlns:x15="http://schemas.microsoft.com/office/spreadsheetml/2010/11/main" uri="{DE250136-89BD-433C-8126-D09CA5730AF9}">
        <x15:connection id="571a3c00-83fa-4d70-82b8-d788b76cd082">
          <x15:oledbPr connection="Provider=Microsoft.Mashup.OleDb.1;Data Source=$Workbook$;Location=&quot;Dim Client&quot;;Extended Properties=&quot;&quot;">
            <x15:dbTables>
              <x15:dbTable name="Dim Client"/>
            </x15:dbTables>
          </x15:oledbPr>
        </x15:connection>
      </ext>
    </extLst>
  </connection>
  <connection id="3" name="Query - Dim Product" description="Connection to the 'Dim Product' query in the workbook." type="100" refreshedVersion="6" minRefreshableVersion="5">
    <extLst>
      <ext xmlns:x15="http://schemas.microsoft.com/office/spreadsheetml/2010/11/main" uri="{DE250136-89BD-433C-8126-D09CA5730AF9}">
        <x15:connection id="e6eea142-fb22-4509-9a99-739f0acfbad7">
          <x15:oledbPr connection="Provider=Microsoft.Mashup.OleDb.1;Data Source=$Workbook$;Location=&quot;Dim Product&quot;;Extended Properties=&quot;&quot;">
            <x15:dbTables>
              <x15:dbTable name="Dim Product"/>
            </x15:dbTables>
          </x15:oledbPr>
        </x15:connection>
      </ext>
    </extLst>
  </connection>
  <connection id="4" name="Query - Fact Loan" description="Connection to the 'Fact Loan' query in the workbook." type="100" refreshedVersion="6" minRefreshableVersion="5">
    <extLst>
      <ext xmlns:x15="http://schemas.microsoft.com/office/spreadsheetml/2010/11/main" uri="{DE250136-89BD-433C-8126-D09CA5730AF9}">
        <x15:connection id="4a45ae68-1bd9-4016-bf67-f701dab592c5">
          <x15:oledbPr connection="Provider=Microsoft.Mashup.OleDb.1;Data Source=$Workbook$;Location=&quot;Fact Loan&quot;;Extended Properties=&quot;&quot;">
            <x15:dbTables>
              <x15:dbTable name="Fact Loan"/>
            </x15:dbTables>
          </x15:oledbPr>
        </x15:connection>
      </ext>
    </extLst>
  </connection>
  <connection id="5" name="Query - Fact Repayment" description="Connection to the 'Fact Repayment' query in the workbook." type="100" refreshedVersion="6" minRefreshableVersion="5">
    <extLst>
      <ext xmlns:x15="http://schemas.microsoft.com/office/spreadsheetml/2010/11/main" uri="{DE250136-89BD-433C-8126-D09CA5730AF9}">
        <x15:connection id="8d564b04-9fb8-4bd4-955b-c6e7c90dbf59">
          <x15:oledbPr connection="Provider=Microsoft.Mashup.OleDb.1;Data Source=$Workbook$;Location=&quot;Fact Repayment&quot;;Extended Properties=&quot;&quot;">
            <x15:dbTables>
              <x15:dbTable name="Fact Repayment"/>
            </x15:dbTables>
          </x15:oledbPr>
        </x15:connection>
      </ext>
    </extLst>
  </connection>
  <connection id="6" name="Query - Linkdin Data" description="Connection to the 'Linkdin Data' query in the workbook." type="100" refreshedVersion="6" minRefreshableVersion="5">
    <extLst>
      <ext xmlns:x15="http://schemas.microsoft.com/office/spreadsheetml/2010/11/main" uri="{DE250136-89BD-433C-8126-D09CA5730AF9}">
        <x15:connection id="2c96e915-604a-4520-ae2c-10c62c43de5d"/>
      </ext>
    </extLst>
  </connection>
  <connection id="7" name="Query - Merge1" description="Connection to the 'Merge1' query in the workbook." type="100" refreshedVersion="6" minRefreshableVersion="5">
    <extLst>
      <ext xmlns:x15="http://schemas.microsoft.com/office/spreadsheetml/2010/11/main" uri="{DE250136-89BD-433C-8126-D09CA5730AF9}">
        <x15:connection id="2f835fd5-b811-43d0-bd96-c015bd8d5295"/>
      </ext>
    </extLst>
  </connection>
  <connection id="8" name="Query - Sheet1" description="Connection to the 'Sheet1' query in the workbook." type="100" refreshedVersion="6" minRefreshableVersion="5">
    <extLst>
      <ext xmlns:x15="http://schemas.microsoft.com/office/spreadsheetml/2010/11/main" uri="{DE250136-89BD-433C-8126-D09CA5730AF9}">
        <x15:connection id="e3a2041d-5a12-4167-8559-d7dc215d79a6">
          <x15:oledbPr connection="Provider=Microsoft.Mashup.OleDb.1;Data Source=$Workbook$;Location=Sheet1;Extended Properties=&quot;&quot;">
            <x15:dbTables>
              <x15:dbTable name="Sheet1"/>
            </x15:dbTables>
          </x15:oledbPr>
        </x15:connection>
      </ext>
    </extLst>
  </connection>
  <connection id="9"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<sst xmlns="http://schemas.openxmlformats.org/spreadsheetml/2006/main" count="172" uniqueCount="106">
  <si>
    <t>Sum of Loan Amount</t>
  </si>
  <si>
    <t>Row Labels</t>
  </si>
  <si>
    <t>May</t>
  </si>
  <si>
    <t>Grand Total</t>
  </si>
  <si>
    <t>Apr</t>
  </si>
  <si>
    <t>Aug</t>
  </si>
  <si>
    <t>Dec</t>
  </si>
  <si>
    <t>Feb</t>
  </si>
  <si>
    <t>Jan</t>
  </si>
  <si>
    <t>Jul</t>
  </si>
  <si>
    <t>Jun</t>
  </si>
  <si>
    <t>Mar</t>
  </si>
  <si>
    <t>Nov</t>
  </si>
  <si>
    <t>Oct</t>
  </si>
  <si>
    <t>Sep</t>
  </si>
  <si>
    <t>Sum of Funded Amount</t>
  </si>
  <si>
    <t>Active</t>
  </si>
  <si>
    <t>Default</t>
  </si>
  <si>
    <t>Fully Paid</t>
  </si>
  <si>
    <t>Paid Off</t>
  </si>
  <si>
    <t>Monthly EMI</t>
  </si>
  <si>
    <t>Quarterly EMI</t>
  </si>
  <si>
    <t>Kavya Gupta</t>
  </si>
  <si>
    <t>Kavya Malhotra</t>
  </si>
  <si>
    <t>Kavya Reddy</t>
  </si>
  <si>
    <t>Laksh Sharma</t>
  </si>
  <si>
    <t>Nisha Chopra</t>
  </si>
  <si>
    <t>Nisha Reddy</t>
  </si>
  <si>
    <t>Vivaan Gupta</t>
  </si>
  <si>
    <t>General</t>
  </si>
  <si>
    <t>Minority</t>
  </si>
  <si>
    <t>OBC</t>
  </si>
  <si>
    <t>SC</t>
  </si>
  <si>
    <t>ST</t>
  </si>
  <si>
    <t>A</t>
  </si>
  <si>
    <t>B</t>
  </si>
  <si>
    <t>C</t>
  </si>
  <si>
    <t>D</t>
  </si>
  <si>
    <t>E</t>
  </si>
  <si>
    <t>Late</t>
  </si>
  <si>
    <t>On-Time</t>
  </si>
  <si>
    <t>Very Late</t>
  </si>
  <si>
    <t>Sum of Fact Repayment.Total Fees</t>
  </si>
  <si>
    <t>Sum of Fact Repayment.Total Pymnt</t>
  </si>
  <si>
    <t>Agriculture</t>
  </si>
  <si>
    <t>Business</t>
  </si>
  <si>
    <t>Home Loan</t>
  </si>
  <si>
    <t>Others</t>
  </si>
  <si>
    <t>Production</t>
  </si>
  <si>
    <t>Services</t>
  </si>
  <si>
    <t>Trade</t>
  </si>
  <si>
    <t>Total</t>
  </si>
  <si>
    <t>ASSAM</t>
  </si>
  <si>
    <t>BIHAR</t>
  </si>
  <si>
    <t>CHATTISGARH</t>
  </si>
  <si>
    <t>HARYANA</t>
  </si>
  <si>
    <t>MADHYA PRADESH</t>
  </si>
  <si>
    <t>ODISHA</t>
  </si>
  <si>
    <t>PUNJAB</t>
  </si>
  <si>
    <t>RAJASTHAN</t>
  </si>
  <si>
    <t>UTTAR PRADESH</t>
  </si>
  <si>
    <t>WEST BENGAL</t>
  </si>
  <si>
    <t>High</t>
  </si>
  <si>
    <t>Low</t>
  </si>
  <si>
    <t>Medium</t>
  </si>
  <si>
    <t>10037-RAJESH PRATAP</t>
  </si>
  <si>
    <t>10055-MAHESH KUMAR PATEL</t>
  </si>
  <si>
    <t>10469-MANISH  PANDEY</t>
  </si>
  <si>
    <t>11303-ASHUTOSH KUMAR SUMAN</t>
  </si>
  <si>
    <t>12058-DEEPAK KUMAR</t>
  </si>
  <si>
    <t>Column Labels</t>
  </si>
  <si>
    <t>18-25</t>
  </si>
  <si>
    <t>26-35</t>
  </si>
  <si>
    <t>36-45</t>
  </si>
  <si>
    <t>46-55</t>
  </si>
  <si>
    <t>56-63</t>
  </si>
  <si>
    <t>MORTGAGE</t>
  </si>
  <si>
    <t>RENT</t>
  </si>
  <si>
    <t>OWN</t>
  </si>
  <si>
    <t>Hindu</t>
  </si>
  <si>
    <t>Muslim</t>
  </si>
  <si>
    <t>Sikh</t>
  </si>
  <si>
    <t>Christian</t>
  </si>
  <si>
    <t>Sum of Amount</t>
  </si>
  <si>
    <t>Credit</t>
  </si>
  <si>
    <t>Debit</t>
  </si>
  <si>
    <t>Axis Bank</t>
  </si>
  <si>
    <t>HDFC Bank</t>
  </si>
  <si>
    <t>ICICI Bank</t>
  </si>
  <si>
    <t>Kotak Mahindra Bank</t>
  </si>
  <si>
    <t>Punjab National Bank</t>
  </si>
  <si>
    <t>State Bank of India</t>
  </si>
  <si>
    <t>City Center Branch</t>
  </si>
  <si>
    <t>Downtown Branch</t>
  </si>
  <si>
    <t>East Branch</t>
  </si>
  <si>
    <t>Main Branch</t>
  </si>
  <si>
    <t>North Branch</t>
  </si>
  <si>
    <t>Suburban Branch</t>
  </si>
  <si>
    <t>David Johnson</t>
  </si>
  <si>
    <t>David Smith</t>
  </si>
  <si>
    <t>Jennifer Smith</t>
  </si>
  <si>
    <t>Michael Smith</t>
  </si>
  <si>
    <t>Michael Williams</t>
  </si>
  <si>
    <t>Sum of Dim Product.1.Int Rate</t>
  </si>
  <si>
    <t>Sum of Fact Repayment.Total Rec Prncp</t>
  </si>
  <si>
    <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</si>
</sst>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quot;M&quot;"/>
    <numFmt numFmtId="165" formatCode="#,&quot;K&quot;"/>
  </numFmts>
  <fonts count="1" x14ac:knownFonts="1">
    <font>
      <sz val="11"/>
      <color theme="1"/>
      <name val="Calibri"/>
      <family val="2"/>
      <scheme val="minor"/>
    </font>
  </fonts>
  <fills count="3">
    <fill>
      <patternFill patternType="none"/>
    </fill>
    <fill>
      <patternFill patternType="gray125"/>
    </fill>
    <fill>
      <patternFill patternType="solid">
        <fgColor theme="0" tint="-4.9989318521683403E-2"/>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2" borderId="0" xfId="0" applyFill="1"/>
    <xf numFmtId="164" fontId="0" fillId="0" borderId="0" xfId="0" applyNumberFormat="1"/>
    <xf numFmtId="165" fontId="0" fillId="0" borderId="0" xfId="0" applyNumberFormat="1"/>
  </cellXfs>
  <cellStyles count="1">
    <cellStyle name="Normal" xfId="0" builtinId="0"/>
  </cellStyles>
  <dxfs count="2">
    <dxf>
      <font>
        <color theme="0"/>
        <name val="Bookman Old Style"/>
        <scheme val="none"/>
      </font>
      <border>
        <left style="thin">
          <color theme="0"/>
        </left>
        <right style="thin">
          <color theme="0"/>
        </right>
        <top style="thin">
          <color theme="0"/>
        </top>
        <bottom style="thin">
          <color theme="0"/>
        </bottom>
        <vertical/>
        <horizontal/>
      </border>
    </dxf>
    <dxf>
      <font>
        <b/>
        <i val="0"/>
        <color theme="0"/>
        <name val="Bookman Old Style"/>
      </font>
      <fill>
        <patternFill patternType="solid">
          <bgColor rgb="FF233D69"/>
        </patternFill>
      </fill>
      <border>
        <left style="thin">
          <color theme="0"/>
        </left>
        <right style="thin">
          <color theme="0"/>
        </right>
        <top style="thin">
          <color theme="0"/>
        </top>
        <bottom style="thin">
          <color theme="0"/>
        </bottom>
        <vertical/>
        <horizontal/>
      </border>
    </dxf>
  </dxfs>
  <tableStyles count="1" defaultTableStyle="TableStyleMedium2" defaultPivotStyle="PivotStyleLight16">
    <tableStyle name="SlicerStyleLight1 2" pivot="0" table="0" count="10">
      <tableStyleElement type="wholeTable" dxfId="1"/>
      <tableStyleElement type="headerRow" dxfId="0"/>
    </tableStyle>
  </tableStyles>
  <colors>
    <mruColors>
      <color rgb="FFCC9BD5"/>
      <color rgb="FFE19BD5"/>
      <color rgb="FFC198E0"/>
      <color rgb="FFC19BD5"/>
    </mruColors>
  </colors>
  <extLst>
    <ext xmlns:x14="http://schemas.microsoft.com/office/spreadsheetml/2009/9/main" uri="{46F421CA-312F-682f-3DD2-61675219B42D}">
      <x14:dxfs count="8">
        <dxf>
          <font>
            <color rgb="FF000000"/>
          </font>
          <fill>
            <patternFill patternType="solid">
              <fgColor auto="1"/>
              <bgColor rgb="FFFF8181"/>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4" tint="0.39994506668294322"/>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4" tint="0.39994506668294322"/>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theme="4" tint="0.59999389629810485"/>
              <bgColor rgb="FF233D69"/>
            </patternFill>
          </fill>
          <border>
            <left style="thin">
              <color theme="0"/>
            </left>
            <right style="thin">
              <color theme="0"/>
            </right>
            <top style="thin">
              <color theme="0"/>
            </top>
            <bottom style="thin">
              <color theme="0"/>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pivotCacheDefinition" Target="pivotCache/pivotCacheDefinition8.xml"/><Relationship Id="rId47" Type="http://schemas.openxmlformats.org/officeDocument/2006/relationships/pivotCacheDefinition" Target="pivotCache/pivotCacheDefinition13.xml"/><Relationship Id="rId63" Type="http://schemas.microsoft.com/office/2007/relationships/slicerCache" Target="slicerCaches/slicerCache9.xml"/><Relationship Id="rId68" Type="http://schemas.openxmlformats.org/officeDocument/2006/relationships/sharedStrings" Target="sharedStrings.xml"/><Relationship Id="rId84" Type="http://schemas.openxmlformats.org/officeDocument/2006/relationships/customXml" Target="../customXml/item14.xml"/><Relationship Id="rId89" Type="http://schemas.openxmlformats.org/officeDocument/2006/relationships/customXml" Target="../customXml/item19.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pivotCacheDefinition" Target="pivotCache/pivotCacheDefinition3.xml"/><Relationship Id="rId53" Type="http://schemas.openxmlformats.org/officeDocument/2006/relationships/pivotCacheDefinition" Target="pivotCache/pivotCacheDefinition19.xml"/><Relationship Id="rId58" Type="http://schemas.microsoft.com/office/2007/relationships/slicerCache" Target="slicerCaches/slicerCache4.xml"/><Relationship Id="rId74" Type="http://schemas.openxmlformats.org/officeDocument/2006/relationships/customXml" Target="../customXml/item4.xml"/><Relationship Id="rId79" Type="http://schemas.openxmlformats.org/officeDocument/2006/relationships/customXml" Target="../customXml/item9.xml"/><Relationship Id="rId5" Type="http://schemas.openxmlformats.org/officeDocument/2006/relationships/worksheet" Target="worksheets/sheet5.xml"/><Relationship Id="rId90" Type="http://schemas.openxmlformats.org/officeDocument/2006/relationships/customXml" Target="../customXml/item20.xml"/><Relationship Id="rId22" Type="http://schemas.openxmlformats.org/officeDocument/2006/relationships/worksheet" Target="worksheets/sheet22.xml"/><Relationship Id="rId27" Type="http://schemas.openxmlformats.org/officeDocument/2006/relationships/worksheet" Target="worksheets/sheet27.xml"/><Relationship Id="rId43" Type="http://schemas.openxmlformats.org/officeDocument/2006/relationships/pivotCacheDefinition" Target="pivotCache/pivotCacheDefinition9.xml"/><Relationship Id="rId48" Type="http://schemas.openxmlformats.org/officeDocument/2006/relationships/pivotCacheDefinition" Target="pivotCache/pivotCacheDefinition14.xml"/><Relationship Id="rId64" Type="http://schemas.microsoft.com/office/2007/relationships/slicerCache" Target="slicerCaches/slicerCache10.xml"/><Relationship Id="rId69" Type="http://schemas.openxmlformats.org/officeDocument/2006/relationships/powerPivotData" Target="model/item.data"/><Relationship Id="rId8" Type="http://schemas.openxmlformats.org/officeDocument/2006/relationships/worksheet" Target="worksheets/sheet8.xml"/><Relationship Id="rId51" Type="http://schemas.openxmlformats.org/officeDocument/2006/relationships/pivotCacheDefinition" Target="pivotCache/pivotCacheDefinition17.xml"/><Relationship Id="rId72" Type="http://schemas.openxmlformats.org/officeDocument/2006/relationships/customXml" Target="../customXml/item2.xml"/><Relationship Id="rId80" Type="http://schemas.openxmlformats.org/officeDocument/2006/relationships/customXml" Target="../customXml/item10.xml"/><Relationship Id="rId85" Type="http://schemas.openxmlformats.org/officeDocument/2006/relationships/customXml" Target="../customXml/item15.xml"/><Relationship Id="rId93" Type="http://schemas.openxmlformats.org/officeDocument/2006/relationships/customXml" Target="../customXml/item23.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pivotCacheDefinition" Target="pivotCache/pivotCacheDefinition4.xml"/><Relationship Id="rId46" Type="http://schemas.openxmlformats.org/officeDocument/2006/relationships/pivotCacheDefinition" Target="pivotCache/pivotCacheDefinition12.xml"/><Relationship Id="rId59" Type="http://schemas.microsoft.com/office/2007/relationships/slicerCache" Target="slicerCaches/slicerCache5.xml"/><Relationship Id="rId67" Type="http://schemas.openxmlformats.org/officeDocument/2006/relationships/styles" Target="styles.xml"/><Relationship Id="rId20" Type="http://schemas.openxmlformats.org/officeDocument/2006/relationships/worksheet" Target="worksheets/sheet20.xml"/><Relationship Id="rId41" Type="http://schemas.openxmlformats.org/officeDocument/2006/relationships/pivotCacheDefinition" Target="pivotCache/pivotCacheDefinition7.xml"/><Relationship Id="rId54" Type="http://schemas.openxmlformats.org/officeDocument/2006/relationships/pivotCacheDefinition" Target="pivotCache/pivotCacheDefinition20.xml"/><Relationship Id="rId62" Type="http://schemas.microsoft.com/office/2007/relationships/slicerCache" Target="slicerCaches/slicerCache8.xml"/><Relationship Id="rId70" Type="http://schemas.openxmlformats.org/officeDocument/2006/relationships/calcChain" Target="calcChain.xml"/><Relationship Id="rId75" Type="http://schemas.openxmlformats.org/officeDocument/2006/relationships/customXml" Target="../customXml/item5.xml"/><Relationship Id="rId83" Type="http://schemas.openxmlformats.org/officeDocument/2006/relationships/customXml" Target="../customXml/item13.xml"/><Relationship Id="rId88" Type="http://schemas.openxmlformats.org/officeDocument/2006/relationships/customXml" Target="../customXml/item18.xml"/><Relationship Id="rId91"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pivotCacheDefinition" Target="pivotCache/pivotCacheDefinition2.xml"/><Relationship Id="rId49" Type="http://schemas.openxmlformats.org/officeDocument/2006/relationships/pivotCacheDefinition" Target="pivotCache/pivotCacheDefinition15.xml"/><Relationship Id="rId57" Type="http://schemas.microsoft.com/office/2007/relationships/slicerCache" Target="slicerCaches/slicerCache3.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pivotCacheDefinition" Target="pivotCache/pivotCacheDefinition10.xml"/><Relationship Id="rId52" Type="http://schemas.openxmlformats.org/officeDocument/2006/relationships/pivotCacheDefinition" Target="pivotCache/pivotCacheDefinition18.xml"/><Relationship Id="rId60" Type="http://schemas.microsoft.com/office/2007/relationships/slicerCache" Target="slicerCaches/slicerCache6.xml"/><Relationship Id="rId65" Type="http://schemas.openxmlformats.org/officeDocument/2006/relationships/theme" Target="theme/theme1.xml"/><Relationship Id="rId73" Type="http://schemas.openxmlformats.org/officeDocument/2006/relationships/customXml" Target="../customXml/item3.xml"/><Relationship Id="rId78" Type="http://schemas.openxmlformats.org/officeDocument/2006/relationships/customXml" Target="../customXml/item8.xml"/><Relationship Id="rId81" Type="http://schemas.openxmlformats.org/officeDocument/2006/relationships/customXml" Target="../customXml/item11.xml"/><Relationship Id="rId86" Type="http://schemas.openxmlformats.org/officeDocument/2006/relationships/customXml" Target="../customXml/item16.xml"/><Relationship Id="rId94" Type="http://schemas.openxmlformats.org/officeDocument/2006/relationships/customXml" Target="../customXml/item24.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pivotCacheDefinition" Target="pivotCache/pivotCacheDefinition5.xml"/><Relationship Id="rId34" Type="http://schemas.openxmlformats.org/officeDocument/2006/relationships/worksheet" Target="worksheets/sheet34.xml"/><Relationship Id="rId50" Type="http://schemas.openxmlformats.org/officeDocument/2006/relationships/pivotCacheDefinition" Target="pivotCache/pivotCacheDefinition16.xml"/><Relationship Id="rId55" Type="http://schemas.microsoft.com/office/2007/relationships/slicerCache" Target="slicerCaches/slicerCache1.xml"/><Relationship Id="rId76" Type="http://schemas.openxmlformats.org/officeDocument/2006/relationships/customXml" Target="../customXml/item6.xml"/><Relationship Id="rId7" Type="http://schemas.openxmlformats.org/officeDocument/2006/relationships/worksheet" Target="worksheets/sheet7.xml"/><Relationship Id="rId71" Type="http://schemas.openxmlformats.org/officeDocument/2006/relationships/customXml" Target="../customXml/item1.xml"/><Relationship Id="rId92" Type="http://schemas.openxmlformats.org/officeDocument/2006/relationships/customXml" Target="../customXml/item22.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pivotCacheDefinition" Target="pivotCache/pivotCacheDefinition6.xml"/><Relationship Id="rId45" Type="http://schemas.openxmlformats.org/officeDocument/2006/relationships/pivotCacheDefinition" Target="pivotCache/pivotCacheDefinition11.xml"/><Relationship Id="rId66" Type="http://schemas.openxmlformats.org/officeDocument/2006/relationships/connections" Target="connections.xml"/><Relationship Id="rId87" Type="http://schemas.openxmlformats.org/officeDocument/2006/relationships/customXml" Target="../customXml/item17.xml"/><Relationship Id="rId61" Type="http://schemas.microsoft.com/office/2007/relationships/slicerCache" Target="slicerCaches/slicerCache7.xml"/><Relationship Id="rId82" Type="http://schemas.openxmlformats.org/officeDocument/2006/relationships/customXml" Target="../customXml/item12.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pivotCacheDefinition" Target="pivotCache/pivotCacheDefinition1.xml"/><Relationship Id="rId56" Type="http://schemas.microsoft.com/office/2007/relationships/slicerCache" Target="slicerCaches/slicerCache2.xml"/><Relationship Id="rId77"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1.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3.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4.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5.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6.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7.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19.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1.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2.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3.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4.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5.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6.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27.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28.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29.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1.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2.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33.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34.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35.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36.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37.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38.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39.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0.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42.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43.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44.xml.rels><?xml version="1.0" encoding="UTF-8" standalone="yes"?>
<Relationships xmlns="http://schemas.openxmlformats.org/package/2006/relationships"><Relationship Id="rId2" Type="http://schemas.microsoft.com/office/2011/relationships/chartColorStyle" Target="colors52.xml"/><Relationship Id="rId1" Type="http://schemas.microsoft.com/office/2011/relationships/chartStyle" Target="style52.xml"/></Relationships>
</file>

<file path=xl/charts/_rels/chart46.xml.rels><?xml version="1.0" encoding="UTF-8" standalone="yes"?>
<Relationships xmlns="http://schemas.openxmlformats.org/package/2006/relationships"><Relationship Id="rId2" Type="http://schemas.microsoft.com/office/2011/relationships/chartColorStyle" Target="colors53.xml"/><Relationship Id="rId1" Type="http://schemas.microsoft.com/office/2011/relationships/chartStyle" Target="style53.xml"/></Relationships>
</file>

<file path=xl/charts/_rels/chart47.xml.rels><?xml version="1.0" encoding="UTF-8" standalone="yes"?>
<Relationships xmlns="http://schemas.openxmlformats.org/package/2006/relationships"><Relationship Id="rId2" Type="http://schemas.microsoft.com/office/2011/relationships/chartColorStyle" Target="colors54.xml"/><Relationship Id="rId1" Type="http://schemas.microsoft.com/office/2011/relationships/chartStyle" Target="style54.xml"/></Relationships>
</file>

<file path=xl/charts/_rels/chart48.xml.rels><?xml version="1.0" encoding="UTF-8" standalone="yes"?>
<Relationships xmlns="http://schemas.openxmlformats.org/package/2006/relationships"><Relationship Id="rId2" Type="http://schemas.microsoft.com/office/2011/relationships/chartColorStyle" Target="colors55.xml"/><Relationship Id="rId1" Type="http://schemas.microsoft.com/office/2011/relationships/chartStyle" Target="style5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0.xml.rels><?xml version="1.0" encoding="UTF-8" standalone="yes"?>
<Relationships xmlns="http://schemas.openxmlformats.org/package/2006/relationships"><Relationship Id="rId2" Type="http://schemas.microsoft.com/office/2011/relationships/chartColorStyle" Target="colors56.xml"/><Relationship Id="rId1" Type="http://schemas.microsoft.com/office/2011/relationships/chartStyle" Target="style56.xml"/></Relationships>
</file>

<file path=xl/charts/_rels/chart51.xml.rels><?xml version="1.0" encoding="UTF-8" standalone="yes"?>
<Relationships xmlns="http://schemas.openxmlformats.org/package/2006/relationships"><Relationship Id="rId2" Type="http://schemas.microsoft.com/office/2011/relationships/chartColorStyle" Target="colors57.xml"/><Relationship Id="rId1" Type="http://schemas.microsoft.com/office/2011/relationships/chartStyle" Target="style57.xml"/></Relationships>
</file>

<file path=xl/charts/_rels/chart52.xml.rels><?xml version="1.0" encoding="UTF-8" standalone="yes"?>
<Relationships xmlns="http://schemas.openxmlformats.org/package/2006/relationships"><Relationship Id="rId2" Type="http://schemas.microsoft.com/office/2011/relationships/chartColorStyle" Target="colors58.xml"/><Relationship Id="rId1" Type="http://schemas.microsoft.com/office/2011/relationships/chartStyle" Target="style58.xml"/></Relationships>
</file>

<file path=xl/charts/_rels/chart54.xml.rels><?xml version="1.0" encoding="UTF-8" standalone="yes"?>
<Relationships xmlns="http://schemas.openxmlformats.org/package/2006/relationships"><Relationship Id="rId2" Type="http://schemas.microsoft.com/office/2011/relationships/chartColorStyle" Target="colors59.xml"/><Relationship Id="rId1" Type="http://schemas.microsoft.com/office/2011/relationships/chartStyle" Target="style59.xml"/></Relationships>
</file>

<file path=xl/charts/_rels/chart55.xml.rels><?xml version="1.0" encoding="UTF-8" standalone="yes"?>
<Relationships xmlns="http://schemas.openxmlformats.org/package/2006/relationships"><Relationship Id="rId2" Type="http://schemas.microsoft.com/office/2011/relationships/chartColorStyle" Target="colors60.xml"/><Relationship Id="rId1" Type="http://schemas.microsoft.com/office/2011/relationships/chartStyle" Target="style60.xml"/></Relationships>
</file>

<file path=xl/charts/_rels/chart56.xml.rels><?xml version="1.0" encoding="UTF-8" standalone="yes"?>
<Relationships xmlns="http://schemas.openxmlformats.org/package/2006/relationships"><Relationship Id="rId2" Type="http://schemas.microsoft.com/office/2011/relationships/chartColorStyle" Target="colors61.xml"/><Relationship Id="rId1" Type="http://schemas.microsoft.com/office/2011/relationships/chartStyle" Target="style61.xml"/></Relationships>
</file>

<file path=xl/charts/_rels/chart57.xml.rels><?xml version="1.0" encoding="UTF-8" standalone="yes"?>
<Relationships xmlns="http://schemas.openxmlformats.org/package/2006/relationships"><Relationship Id="rId2" Type="http://schemas.microsoft.com/office/2011/relationships/chartColorStyle" Target="colors63.xml"/><Relationship Id="rId1" Type="http://schemas.microsoft.com/office/2011/relationships/chartStyle" Target="style63.xml"/></Relationships>
</file>

<file path=xl/charts/_rels/chart58.xml.rels><?xml version="1.0" encoding="UTF-8" standalone="yes"?>
<Relationships xmlns="http://schemas.openxmlformats.org/package/2006/relationships"><Relationship Id="rId2" Type="http://schemas.microsoft.com/office/2011/relationships/chartColorStyle" Target="colors64.xml"/><Relationship Id="rId1" Type="http://schemas.microsoft.com/office/2011/relationships/chartStyle" Target="style64.xml"/></Relationships>
</file>

<file path=xl/charts/_rels/chart59.xml.rels><?xml version="1.0" encoding="UTF-8" standalone="yes"?>
<Relationships xmlns="http://schemas.openxmlformats.org/package/2006/relationships"><Relationship Id="rId2" Type="http://schemas.microsoft.com/office/2011/relationships/chartColorStyle" Target="colors65.xml"/><Relationship Id="rId1" Type="http://schemas.microsoft.com/office/2011/relationships/chartStyle" Target="style65.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60.xml.rels><?xml version="1.0" encoding="UTF-8" standalone="yes"?>
<Relationships xmlns="http://schemas.openxmlformats.org/package/2006/relationships"><Relationship Id="rId2" Type="http://schemas.microsoft.com/office/2011/relationships/chartColorStyle" Target="colors66.xml"/><Relationship Id="rId1" Type="http://schemas.microsoft.com/office/2011/relationships/chartStyle" Target="style66.xml"/></Relationships>
</file>

<file path=xl/charts/_rels/chart61.xml.rels><?xml version="1.0" encoding="UTF-8" standalone="yes"?>
<Relationships xmlns="http://schemas.openxmlformats.org/package/2006/relationships"><Relationship Id="rId2" Type="http://schemas.microsoft.com/office/2011/relationships/chartColorStyle" Target="colors68.xml"/><Relationship Id="rId1" Type="http://schemas.microsoft.com/office/2011/relationships/chartStyle" Target="style68.xml"/></Relationships>
</file>

<file path=xl/charts/_rels/chart62.xml.rels><?xml version="1.0" encoding="UTF-8" standalone="yes"?>
<Relationships xmlns="http://schemas.openxmlformats.org/package/2006/relationships"><Relationship Id="rId2" Type="http://schemas.microsoft.com/office/2011/relationships/chartColorStyle" Target="colors69.xml"/><Relationship Id="rId1" Type="http://schemas.microsoft.com/office/2011/relationships/chartStyle" Target="style69.xml"/></Relationships>
</file>

<file path=xl/charts/_rels/chart63.xml.rels><?xml version="1.0" encoding="UTF-8" standalone="yes"?>
<Relationships xmlns="http://schemas.openxmlformats.org/package/2006/relationships"><Relationship Id="rId2" Type="http://schemas.microsoft.com/office/2011/relationships/chartColorStyle" Target="colors70.xml"/><Relationship Id="rId1" Type="http://schemas.microsoft.com/office/2011/relationships/chartStyle" Target="style70.xml"/></Relationships>
</file>

<file path=xl/charts/_rels/chart64.xml.rels><?xml version="1.0" encoding="UTF-8" standalone="yes"?>
<Relationships xmlns="http://schemas.openxmlformats.org/package/2006/relationships"><Relationship Id="rId2" Type="http://schemas.microsoft.com/office/2011/relationships/chartColorStyle" Target="colors71.xml"/><Relationship Id="rId1" Type="http://schemas.microsoft.com/office/2011/relationships/chartStyle" Target="style71.xml"/></Relationships>
</file>

<file path=xl/charts/_rels/chart65.xml.rels><?xml version="1.0" encoding="UTF-8" standalone="yes"?>
<Relationships xmlns="http://schemas.openxmlformats.org/package/2006/relationships"><Relationship Id="rId2" Type="http://schemas.microsoft.com/office/2011/relationships/chartColorStyle" Target="colors73.xml"/><Relationship Id="rId1" Type="http://schemas.microsoft.com/office/2011/relationships/chartStyle" Target="style73.xml"/></Relationships>
</file>

<file path=xl/charts/_rels/chart66.xml.rels><?xml version="1.0" encoding="UTF-8" standalone="yes"?>
<Relationships xmlns="http://schemas.openxmlformats.org/package/2006/relationships"><Relationship Id="rId2" Type="http://schemas.microsoft.com/office/2011/relationships/chartColorStyle" Target="colors74.xml"/><Relationship Id="rId1" Type="http://schemas.microsoft.com/office/2011/relationships/chartStyle" Target="style74.xml"/></Relationships>
</file>

<file path=xl/charts/_rels/chart67.xml.rels><?xml version="1.0" encoding="UTF-8" standalone="yes"?>
<Relationships xmlns="http://schemas.openxmlformats.org/package/2006/relationships"><Relationship Id="rId2" Type="http://schemas.microsoft.com/office/2011/relationships/chartColorStyle" Target="colors75.xml"/><Relationship Id="rId1" Type="http://schemas.microsoft.com/office/2011/relationships/chartStyle" Target="style75.xml"/></Relationships>
</file>

<file path=xl/charts/_rels/chart68.xml.rels><?xml version="1.0" encoding="UTF-8" standalone="yes"?>
<Relationships xmlns="http://schemas.openxmlformats.org/package/2006/relationships"><Relationship Id="rId2" Type="http://schemas.microsoft.com/office/2011/relationships/chartColorStyle" Target="colors77.xml"/><Relationship Id="rId1" Type="http://schemas.microsoft.com/office/2011/relationships/chartStyle" Target="style77.xml"/></Relationships>
</file>

<file path=xl/charts/_rels/chart69.xml.rels><?xml version="1.0" encoding="UTF-8" standalone="yes"?>
<Relationships xmlns="http://schemas.openxmlformats.org/package/2006/relationships"><Relationship Id="rId2" Type="http://schemas.microsoft.com/office/2011/relationships/chartColorStyle" Target="colors78.xml"/><Relationship Id="rId1" Type="http://schemas.microsoft.com/office/2011/relationships/chartStyle" Target="style78.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0.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Ex11.xml.rels><?xml version="1.0" encoding="UTF-8" standalone="yes"?>
<Relationships xmlns="http://schemas.openxmlformats.org/package/2006/relationships"><Relationship Id="rId2" Type="http://schemas.microsoft.com/office/2011/relationships/chartColorStyle" Target="colors62.xml"/><Relationship Id="rId1" Type="http://schemas.microsoft.com/office/2011/relationships/chartStyle" Target="style62.xml"/></Relationships>
</file>

<file path=xl/charts/_rels/chartEx12.xml.rels><?xml version="1.0" encoding="UTF-8" standalone="yes"?>
<Relationships xmlns="http://schemas.openxmlformats.org/package/2006/relationships"><Relationship Id="rId2" Type="http://schemas.microsoft.com/office/2011/relationships/chartColorStyle" Target="colors67.xml"/><Relationship Id="rId1" Type="http://schemas.microsoft.com/office/2011/relationships/chartStyle" Target="style67.xml"/></Relationships>
</file>

<file path=xl/charts/_rels/chartEx13.xml.rels><?xml version="1.0" encoding="UTF-8" standalone="yes"?>
<Relationships xmlns="http://schemas.openxmlformats.org/package/2006/relationships"><Relationship Id="rId2" Type="http://schemas.microsoft.com/office/2011/relationships/chartColorStyle" Target="colors72.xml"/><Relationship Id="rId1" Type="http://schemas.microsoft.com/office/2011/relationships/chartStyle" Target="style72.xml"/></Relationships>
</file>

<file path=xl/charts/_rels/chartEx14.xml.rels><?xml version="1.0" encoding="UTF-8" standalone="yes"?>
<Relationships xmlns="http://schemas.openxmlformats.org/package/2006/relationships"><Relationship Id="rId2" Type="http://schemas.microsoft.com/office/2011/relationships/chartColorStyle" Target="colors76.xml"/><Relationship Id="rId1" Type="http://schemas.microsoft.com/office/2011/relationships/chartStyle" Target="style76.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5.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Ex6.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Ex7.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Ex8.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Ex9.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Kpi!PivotTable2</c:name>
    <c:fmtId val="19"/>
  </c:pivotSource>
  <c:chart>
    <c:autoTitleDeleted val="1"/>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8"/>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'Loan Kpi'!$C$3</c:f>
              <c:strCache>
                <c:ptCount val="1"/>
                <c:pt idx="0">
                  <c:v>Total</c:v>
                </c:pt>
              </c:strCache>
            </c:strRef>
          </c:tx>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Pt>
            <c:idx val="1"/>
            <c:marker>
              <c:symbol val="circle"/>
              <c:size val="5"/>
              <c:spPr>
                <a:solidFill>
                  <a:schemeClr val="accent1"/>
                </a:solidFill>
                <a:ln w="22225">
                  <a:solidFill>
                    <a:schemeClr val="lt1"/>
                  </a:solidFill>
                  <a:round/>
                </a:ln>
                <a:effectLst/>
              </c:spPr>
            </c:marker>
            <c:bubble3D val="0"/>
            <c:extLst>
              <c:ext xmlns:c16="http://schemas.microsoft.com/office/drawing/2014/chart" uri="{C3380CC4-5D6E-409C-BE32-E72D297353CC}">
                <c16:uniqueId val="{00000000-77BF-4BDF-8F7D-6DBD99C6A79F}"/>
              </c:ext>
            </c:extLst>
          </c:dPt>
          <c:dLbls>
            <c:dLbl>
              <c:idx val="1"/>
              <c:layout>
                <c:manualLayout>
                  <c:x val="-4.2496968389536594E-2"/>
                  <c:y val="-0.1108664249702600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0-77BF-4BDF-8F7D-6DBD99C6A79F}"/>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accent1">
                          <a:lumMod val="60000"/>
                          <a:lumOff val="40000"/>
                        </a:schemeClr>
                      </a:solidFill>
                    </a:ln>
                    <a:effectLst/>
                  </c:spPr>
                </c15:leaderLines>
              </c:ext>
            </c:extLst>
          </c:dLbls>
          <c:cat>
            <c:strRef>
              <c:f>'Loan Kpi'!$B$4:$B$16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'Loan Kpi'!$C$4:$C$16</c:f>
              <c:numCache>
                <c:formatCode>General</c:formatCode>
                <c:ptCount val="12"/>
                <c:pt idx="0">
                  <c:v>30851743</c:v>
                </c:pt>
                <c:pt idx="1">
                  <c:v>22850050</c:v>
                </c:pt>
                <c:pt idx="2">
                  <c:v>27684474</c:v>
                </c:pt>
                <c:pt idx="3">
                  <c:v>24462673</c:v>
                </c:pt>
                <c:pt idx="4">
                  <c:v>24054167</c:v>
                </c:pt>
                <c:pt idx="5">
                  <c:v>21745425</c:v>
                </c:pt>
                <c:pt idx="6">
                  <c:v>22508797</c:v>
                </c:pt>
                <c:pt idx="7">
                  <c:v>27225952</c:v>
                </c:pt>
                <c:pt idx="8">
                  <c:v>22350208</c:v>
                </c:pt>
                <c:pt idx="9">
                  <c:v>25757268</c:v>
                </c:pt>
                <c:pt idx="10">
                  <c:v>27243984</c:v>
                </c:pt>
                <c:pt idx="11">
                  <c:v>25980743</c:v>
                </c:pt>
              </c:numCache>
            </c:numRef>
          </c:val>
          <c:smooth val="0"/>
          <c:extLst>
            <c:ext xmlns:c16="http://schemas.microsoft.com/office/drawing/2014/chart" uri="{C3380CC4-5D6E-409C-BE32-E72D297353CC}">
              <c16:uniqueId val="{00000001-77BF-4BDF-8F7D-6DBD99C6A79F}"/>
            </c:ext>
          </c:extLst>
        </c:ser>
        <c:dLbls>
          <c:dLblPos val="t"/>
          <c:showLegendKey val="0"/>
          <c:showVal val="1"/>
          <c:showCatName val="0"/>
          <c:showSerName val="0"/>
          <c:showPercent val="0"/>
          <c:showBubbleSize val="0"/>
        </c:dLbls>
        <c:dropLines>
          <c:spPr>
            <a:ln w="9525" cap="flat" cmpd="sng" algn="ctr">
              <a:gradFill>
                <a:gsLst>
                  <a:gs pos="0">
                    <a:schemeClr val="accent1">
                      <a:lumMod val="40000"/>
                      <a:lumOff val="60000"/>
                    </a:schemeClr>
                  </a:gs>
                  <a:gs pos="100000">
                    <a:srgbClr val="C198E0"/>
                  </a:gs>
                </a:gsLst>
                <a:lin ang="5400000" scaled="1"/>
              </a:gradFill>
              <a:round/>
            </a:ln>
            <a:effectLst/>
          </c:spPr>
        </c:dropLines>
        <c:marker val="1"/>
        <c:smooth val="0"/>
        <c:axId val="1728024256"/>
        <c:axId val="1728028416"/>
      </c:lineChart>
      <c:catAx>
        <c:axId val="1728024256"/>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1728028416"/>
        <c:crosses val="autoZero"/>
        <c:auto val="1"/>
        <c:lblAlgn val="ctr"/>
        <c:lblOffset val="100"/>
        <c:noMultiLvlLbl val="0"/>
      </c:catAx>
      <c:valAx>
        <c:axId val="1728028416"/>
        <c:scaling>
          <c:orientation val="minMax"/>
        </c:scaling>
        <c:delete val="0"/>
        <c:axPos val="l"/>
        <c:majorGridlines>
          <c:spPr>
            <a:ln w="9525" cap="flat" cmpd="sng" algn="ctr">
              <a:solidFill>
                <a:schemeClr val="bg1">
                  <a:alpha val="10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172802425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DataAnalytics.xlsx]Top 5 Branch!PivotTable12</c:name>
    <c:fmtId val="0"/>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s>
    <c:plotArea>
      <c:layout/>
      <c:barChart>
        <c:barDir val="col"/>
        <c:grouping val="percentStacked"/>
        <c:varyColors val="0"/>
        <c:ser>
          <c:idx val="0"/>
          <c:order val="0"/>
          <c:tx>
            <c:strRef>
              <c:f>'Top 5 Branch'!$C$3:$C$4</c:f>
              <c:strCache>
                <c:ptCount val="1"/>
                <c:pt idx="0">
                  <c:v>A</c:v>
                </c:pt>
              </c:strCache>
            </c:strRef>
          </c:tx>
          <c:spPr>
            <a:solidFill>
              <a:schemeClr val="accent1"/>
            </a:solidFill>
            <a:ln>
              <a:noFill/>
            </a:ln>
            <a:effectLst/>
          </c:spPr>
          <c:invertIfNegative val="0"/>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Branch'!$C$5:$C$10</c:f>
              <c:numCache>
                <c:formatCode>General</c:formatCode>
                <c:ptCount val="5"/>
                <c:pt idx="0">
                  <c:v>15363756</c:v>
                </c:pt>
                <c:pt idx="1">
                  <c:v>9110979</c:v>
                </c:pt>
                <c:pt idx="2">
                  <c:v>7033367</c:v>
                </c:pt>
                <c:pt idx="3">
                  <c:v>7201055</c:v>
                </c:pt>
                <c:pt idx="4">
                  <c:v>6933801</c:v>
                </c:pt>
              </c:numCache>
            </c:numRef>
          </c:val>
          <c:extLst>
            <c:ext xmlns:c16="http://schemas.microsoft.com/office/drawing/2014/chart" uri="{C3380CC4-5D6E-409C-BE32-E72D297353CC}">
              <c16:uniqueId val="{00000000-BBB5-429C-95CA-E159154FC7FD}"/>
            </c:ext>
          </c:extLst>
        </c:ser>
        <c:ser>
          <c:idx val="1"/>
          <c:order val="1"/>
          <c:tx>
            <c:strRef>
              <c:f>'Top 5 Branch'!$D$3:$D$4</c:f>
              <c:strCache>
                <c:ptCount val="1"/>
                <c:pt idx="0">
                  <c:v>B</c:v>
                </c:pt>
              </c:strCache>
            </c:strRef>
          </c:tx>
          <c:spPr>
            <a:solidFill>
              <a:schemeClr val="accent2"/>
            </a:solidFill>
            <a:ln>
              <a:noFill/>
            </a:ln>
            <a:effectLst/>
          </c:spPr>
          <c:invertIfNegative val="0"/>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Branch'!$D$5:$D$10</c:f>
              <c:numCache>
                <c:formatCode>General</c:formatCode>
                <c:ptCount val="5"/>
                <c:pt idx="0">
                  <c:v>17303864</c:v>
                </c:pt>
                <c:pt idx="1">
                  <c:v>11381637</c:v>
                </c:pt>
                <c:pt idx="2">
                  <c:v>8750115</c:v>
                </c:pt>
                <c:pt idx="3">
                  <c:v>8493401</c:v>
                </c:pt>
                <c:pt idx="4">
                  <c:v>11759858</c:v>
                </c:pt>
              </c:numCache>
            </c:numRef>
          </c:val>
          <c:extLst>
            <c:ext xmlns:c16="http://schemas.microsoft.com/office/drawing/2014/chart" uri="{C3380CC4-5D6E-409C-BE32-E72D297353CC}">
              <c16:uniqueId val="{00000000-9CCA-4F74-A8E0-969A16DBEDDF}"/>
            </c:ext>
          </c:extLst>
        </c:ser>
        <c:ser>
          <c:idx val="2"/>
          <c:order val="2"/>
          <c:tx>
            <c:strRef>
              <c:f>'Top 5 Branch'!$E$3:$E$4</c:f>
              <c:strCache>
                <c:ptCount val="1"/>
                <c:pt idx="0">
                  <c:v>C</c:v>
                </c:pt>
              </c:strCache>
            </c:strRef>
          </c:tx>
          <c:spPr>
            <a:solidFill>
              <a:schemeClr val="accent3"/>
            </a:solidFill>
            <a:ln>
              <a:noFill/>
            </a:ln>
            <a:effectLst/>
          </c:spPr>
          <c:invertIfNegative val="0"/>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Branch'!$E$5:$E$10</c:f>
              <c:numCache>
                <c:formatCode>General</c:formatCode>
                <c:ptCount val="5"/>
                <c:pt idx="0">
                  <c:v>12387595</c:v>
                </c:pt>
                <c:pt idx="1">
                  <c:v>7568240</c:v>
                </c:pt>
                <c:pt idx="2">
                  <c:v>5897248</c:v>
                </c:pt>
                <c:pt idx="3">
                  <c:v>5964325</c:v>
                </c:pt>
                <c:pt idx="4">
                  <c:v>6535449</c:v>
                </c:pt>
              </c:numCache>
            </c:numRef>
          </c:val>
          <c:extLst>
            <c:ext xmlns:c16="http://schemas.microsoft.com/office/drawing/2014/chart" uri="{C3380CC4-5D6E-409C-BE32-E72D297353CC}">
              <c16:uniqueId val="{00000001-9CCA-4F74-A8E0-969A16DBEDDF}"/>
            </c:ext>
          </c:extLst>
        </c:ser>
        <c:ser>
          <c:idx val="3"/>
          <c:order val="3"/>
          <c:tx>
            <c:strRef>
              <c:f>'Top 5 Branch'!$F$3:$F$4</c:f>
              <c:strCache>
                <c:ptCount val="1"/>
                <c:pt idx="0">
                  <c:v>D</c:v>
                </c:pt>
              </c:strCache>
            </c:strRef>
          </c:tx>
          <c:spPr>
            <a:solidFill>
              <a:schemeClr val="accent4"/>
            </a:solidFill>
            <a:ln>
              <a:noFill/>
            </a:ln>
            <a:effectLst/>
          </c:spPr>
          <c:invertIfNegative val="0"/>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Branch'!$F$5:$F$10</c:f>
              <c:numCache>
                <c:formatCode>General</c:formatCode>
                <c:ptCount val="5"/>
                <c:pt idx="0">
                  <c:v>5490225</c:v>
                </c:pt>
                <c:pt idx="1">
                  <c:v>3154389</c:v>
                </c:pt>
                <c:pt idx="2">
                  <c:v>2465673</c:v>
                </c:pt>
                <c:pt idx="3">
                  <c:v>2627179</c:v>
                </c:pt>
                <c:pt idx="4">
                  <c:v>2498106</c:v>
                </c:pt>
              </c:numCache>
            </c:numRef>
          </c:val>
          <c:extLst>
            <c:ext xmlns:c16="http://schemas.microsoft.com/office/drawing/2014/chart" uri="{C3380CC4-5D6E-409C-BE32-E72D297353CC}">
              <c16:uniqueId val="{00000002-9CCA-4F74-A8E0-969A16DBEDDF}"/>
            </c:ext>
          </c:extLst>
        </c:ser>
        <c:ser>
          <c:idx val="4"/>
          <c:order val="4"/>
          <c:tx>
            <c:strRef>
              <c:f>'Top 5 Branch'!$G$3:$G$4</c:f>
              <c:strCache>
                <c:ptCount val="1"/>
                <c:pt idx="0">
                  <c:v>E</c:v>
                </c:pt>
              </c:strCache>
            </c:strRef>
          </c:tx>
          <c:spPr>
            <a:solidFill>
              <a:schemeClr val="accent5"/>
            </a:solidFill>
            <a:ln>
              <a:noFill/>
            </a:ln>
            <a:effectLst/>
          </c:spPr>
          <c:invertIfNegative val="0"/>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Branch'!$G$5:$G$10</c:f>
              <c:numCache>
                <c:formatCode>General</c:formatCode>
                <c:ptCount val="5"/>
                <c:pt idx="0">
                  <c:v>138371</c:v>
                </c:pt>
                <c:pt idx="1">
                  <c:v>104735</c:v>
                </c:pt>
                <c:pt idx="2">
                  <c:v>88288</c:v>
                </c:pt>
                <c:pt idx="3">
                  <c:v>138280</c:v>
                </c:pt>
                <c:pt idx="4">
                  <c:v>85148</c:v>
                </c:pt>
              </c:numCache>
            </c:numRef>
          </c:val>
          <c:extLst>
            <c:ext xmlns:c16="http://schemas.microsoft.com/office/drawing/2014/chart" uri="{C3380CC4-5D6E-409C-BE32-E72D297353CC}">
              <c16:uniqueId val="{00000003-9CCA-4F74-A8E0-969A16DBEDDF}"/>
            </c:ext>
          </c:extLst>
        </c:ser>
        <c:dLbls>
          <c:showLegendKey val="0"/>
          <c:showVal val="0"/>
          <c:showCatName val="0"/>
          <c:showSerName val="0"/>
          <c:showPercent val="0"/>
          <c:showBubbleSize val="0"/>
        </c:dLbls>
        <c:gapWidth val="150"/>
        <c:overlap val="100"/>
        <c:axId val="974446784"/>
        <c:axId val="974448864"/>
      </c:barChart>
      <c:catAx>
        <c:axId val="9744467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4448864"/>
        <c:crosses val="autoZero"/>
        <c:auto val="1"/>
        <c:lblAlgn val="ctr"/>
        <c:lblOffset val="100"/>
        <c:noMultiLvlLbl val="0"/>
      </c:catAx>
      <c:valAx>
        <c:axId val="97444886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4446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Performence!PivotTable13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'Branch Performence'!$C$3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768-4AC0-AF4E-9AD99FB5C3B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768-4AC0-AF4E-9AD99FB5C3B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768-4AC0-AF4E-9AD99FB5C3B2}"/>
              </c:ext>
            </c:extLst>
          </c:dPt>
          <c:cat>
            <c:strRef>
              <c:f>'Branch Performence'!$B$4:$B$7</c:f>
              <c:strCache>
                <c:ptCount val="3"/>
                <c:pt idx="0">
                  <c:v>High</c:v>
                </c:pt>
                <c:pt idx="1">
                  <c:v>Low</c:v>
                </c:pt>
                <c:pt idx="2">
                  <c:v>Medium</c:v>
                </c:pt>
              </c:strCache>
            </c:strRef>
          </c:cat>
          <c:val>
            <c:numRef>
              <c:f>'Branch Performence'!$C$4:$C$7</c:f>
              <c:numCache>
                <c:formatCode>General</c:formatCode>
                <c:ptCount val="3"/>
                <c:pt idx="0">
                  <c:v>64420723</c:v>
                </c:pt>
                <c:pt idx="1">
                  <c:v>131689845</c:v>
                </c:pt>
                <c:pt idx="2">
                  <c:v>106604916</c:v>
                </c:pt>
              </c:numCache>
            </c:numRef>
          </c:val>
          <c:extLst>
            <c:ext xmlns:c16="http://schemas.microsoft.com/office/drawing/2014/chart" uri="{C3380CC4-5D6E-409C-BE32-E72D297353CC}">
              <c16:uniqueId val="{00000000-BA8A-4CB0-B6E7-B7569E147001}"/>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type Kpi!PivotTable5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'Payment type Kpi'!$C$3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7CB-4FD4-BBFB-6DDCCFD7723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7CB-4FD4-BBFB-6DDCCFD77234}"/>
              </c:ext>
            </c:extLst>
          </c:dPt>
          <c:cat>
            <c:strRef>
              <c:f>'Payment type Kpi'!$B$4:$B$6</c:f>
              <c:strCache>
                <c:ptCount val="2"/>
                <c:pt idx="0">
                  <c:v>Monthly EMI</c:v>
                </c:pt>
                <c:pt idx="1">
                  <c:v>Quarterly EMI</c:v>
                </c:pt>
              </c:strCache>
            </c:strRef>
          </c:cat>
          <c:val>
            <c:numRef>
              <c:f>'Payment type Kpi'!$C$4:$C$6</c:f>
              <c:numCache>
                <c:formatCode>General</c:formatCode>
                <c:ptCount val="2"/>
                <c:pt idx="0">
                  <c:v>139335.37</c:v>
                </c:pt>
                <c:pt idx="1">
                  <c:v>151741.60999999999</c:v>
                </c:pt>
              </c:numCache>
            </c:numRef>
          </c:val>
          <c:extLst>
            <c:ext xmlns:c16="http://schemas.microsoft.com/office/drawing/2014/chart" uri="{C3380CC4-5D6E-409C-BE32-E72D297353CC}">
              <c16:uniqueId val="{00000000-C508-4A83-8ABB-CD26D24DE8EA}"/>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Behavior!PivotTable4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'Payment Behavior'!$C$3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F1B-4166-A59E-713EBA3812A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F1B-4166-A59E-713EBA3812A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F1B-4166-A59E-713EBA3812AE}"/>
              </c:ext>
            </c:extLst>
          </c:dPt>
          <c:cat>
            <c:strRef>
              <c:f>'Payment Behavior'!$B$4:$B$7</c:f>
              <c:strCache>
                <c:ptCount val="3"/>
                <c:pt idx="0">
                  <c:v>Late</c:v>
                </c:pt>
                <c:pt idx="1">
                  <c:v>On-Time</c:v>
                </c:pt>
                <c:pt idx="2">
                  <c:v>Very Late</c:v>
                </c:pt>
              </c:strCache>
            </c:strRef>
          </c:cat>
          <c:val>
            <c:numRef>
              <c:f>'Payment Behavior'!$C$4:$C$7</c:f>
              <c:numCache>
                <c:formatCode>General</c:formatCode>
                <c:ptCount val="3"/>
                <c:pt idx="0">
                  <c:v>53370448</c:v>
                </c:pt>
                <c:pt idx="1">
                  <c:v>226815118</c:v>
                </c:pt>
                <c:pt idx="2">
                  <c:v>31196512</c:v>
                </c:pt>
              </c:numCache>
            </c:numRef>
          </c:val>
          <c:extLst>
            <c:ext xmlns:c16="http://schemas.microsoft.com/office/drawing/2014/chart" uri="{C3380CC4-5D6E-409C-BE32-E72D297353CC}">
              <c16:uniqueId val="{00000000-A2E9-49B5-9808-B856F349E98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Status Kpi!PivotTable3</c:name>
    <c:fmtId val="0"/>
  </c:pivotSource>
  <c:chart>
    <c:autoTitleDeleted val="0"/>
    <c:pivotFmts>
      <c:pivotFmt>
        <c:idx val="0"/>
        <c:spPr>
          <a:solidFill>
            <a:schemeClr val="accent1"/>
          </a:solidFill>
          <a:ln>
            <a:noFill/>
          </a:ln>
          <a:effectLst/>
        </c:spPr>
        <c:marker>
          <c:symbol val="none"/>
        </c:marker>
      </c:pivotFmt>
      <c:pivotFmt>
        <c:idx val="1"/>
        <c:spPr>
          <a:ln w="28575" cap="rnd">
            <a:solidFill>
              <a:schemeClr val="accent1"/>
            </a:solidFill>
            <a:round/>
          </a:ln>
          <a:effectLst/>
        </c:spPr>
        <c:marker>
          <c:symbol val="none"/>
        </c:marker>
      </c:pivotFmt>
    </c:pivotFmts>
    <c:plotArea>
      <c:layout/>
      <c:barChart>
        <c:barDir val="col"/>
        <c:grouping val="clustered"/>
        <c:varyColors val="0"/>
        <c:ser>
          <c:idx val="0"/>
          <c:order val="0"/>
          <c:tx>
            <c:strRef>
              <c:f>'Loan Status Kpi'!$C$3</c:f>
              <c:strCache>
                <c:ptCount val="1"/>
                <c:pt idx="0">
                  <c:v>Sum of Funded Amount</c:v>
                </c:pt>
              </c:strCache>
            </c:strRef>
          </c:tx>
          <c:spPr>
            <a:solidFill>
              <a:schemeClr val="accent1"/>
            </a:solidFill>
            <a:ln>
              <a:noFill/>
            </a:ln>
            <a:effectLst/>
          </c:spPr>
          <c:invertIfNegative val="0"/>
          <c:cat>
            <c:strRef>
              <c:f>'Loan Status Kpi'!$B$4:$B$8</c:f>
              <c:strCache>
                <c:ptCount val="4"/>
                <c:pt idx="0">
                  <c:v>Active</c:v>
                </c:pt>
                <c:pt idx="1">
                  <c:v>Default</c:v>
                </c:pt>
                <c:pt idx="2">
                  <c:v>Fully Paid</c:v>
                </c:pt>
                <c:pt idx="3">
                  <c:v>Paid Off</c:v>
                </c:pt>
              </c:strCache>
            </c:strRef>
          </c:cat>
          <c:val>
            <c:numRef>
              <c:f>'Loan Status Kpi'!$C$4:$C$8</c:f>
              <c:numCache>
                <c:formatCode>General</c:formatCode>
                <c:ptCount val="4"/>
                <c:pt idx="0">
                  <c:v>58189525</c:v>
                </c:pt>
                <c:pt idx="1">
                  <c:v>32429057</c:v>
                </c:pt>
                <c:pt idx="2">
                  <c:v>117696676</c:v>
                </c:pt>
                <c:pt idx="3">
                  <c:v>93426629</c:v>
                </c:pt>
              </c:numCache>
            </c:numRef>
          </c:val>
          <c:extLst>
            <c:ext xmlns:c16="http://schemas.microsoft.com/office/drawing/2014/chart" uri="{C3380CC4-5D6E-409C-BE32-E72D297353CC}">
              <c16:uniqueId val="{00000000-1776-4309-8952-745F4904828C}"/>
            </c:ext>
          </c:extLst>
        </c:ser>
        <c:dLbls>
          <c:showLegendKey val="0"/>
          <c:showVal val="0"/>
          <c:showCatName val="0"/>
          <c:showSerName val="0"/>
          <c:showPercent val="0"/>
          <c:showBubbleSize val="0"/>
        </c:dLbls>
        <c:gapWidth val="219"/>
        <c:overlap val="-27"/>
        <c:axId val="974456352"/>
        <c:axId val="974454688"/>
      </c:barChart>
      <c:lineChart>
        <c:grouping val="standard"/>
        <c:varyColors val="0"/>
        <c:ser>
          <c:idx val="1"/>
          <c:order val="1"/>
          <c:tx>
            <c:strRef>
              <c:f>'Loan Status Kpi'!$D$3</c:f>
              <c:strCache>
                <c:ptCount val="1"/>
                <c:pt idx="0">
                  <c:v>Sum of Loan Amount</c:v>
                </c:pt>
              </c:strCache>
            </c:strRef>
          </c:tx>
          <c:spPr>
            <a:ln w="28575" cap="rnd">
              <a:solidFill>
                <a:schemeClr val="accent2"/>
              </a:solidFill>
              <a:round/>
            </a:ln>
            <a:effectLst/>
          </c:spPr>
          <c:marker>
            <c:symbol val="none"/>
          </c:marker>
          <c:cat>
            <c:strRef>
              <c:f>'Loan Status Kpi'!$B$4:$B$8</c:f>
              <c:strCache>
                <c:ptCount val="4"/>
                <c:pt idx="0">
                  <c:v>Active</c:v>
                </c:pt>
                <c:pt idx="1">
                  <c:v>Default</c:v>
                </c:pt>
                <c:pt idx="2">
                  <c:v>Fully Paid</c:v>
                </c:pt>
                <c:pt idx="3">
                  <c:v>Paid Off</c:v>
                </c:pt>
              </c:strCache>
            </c:strRef>
          </c:cat>
          <c:val>
            <c:numRef>
              <c:f>'Loan Status Kpi'!$D$4:$D$8</c:f>
              <c:numCache>
                <c:formatCode>General</c:formatCode>
                <c:ptCount val="4"/>
                <c:pt idx="0">
                  <c:v>58701708</c:v>
                </c:pt>
                <c:pt idx="1">
                  <c:v>34514295</c:v>
                </c:pt>
                <c:pt idx="2">
                  <c:v>114210291</c:v>
                </c:pt>
                <c:pt idx="3">
                  <c:v>95289190</c:v>
                </c:pt>
              </c:numCache>
            </c:numRef>
          </c:val>
          <c:smooth val="0"/>
          <c:extLst>
            <c:ext xmlns:c16="http://schemas.microsoft.com/office/drawing/2014/chart" uri="{C3380CC4-5D6E-409C-BE32-E72D297353CC}">
              <c16:uniqueId val="{00000001-1776-4309-8952-745F4904828C}"/>
            </c:ext>
          </c:extLst>
        </c:ser>
        <c:dLbls>
          <c:showLegendKey val="0"/>
          <c:showVal val="0"/>
          <c:showCatName val="0"/>
          <c:showSerName val="0"/>
          <c:showPercent val="0"/>
          <c:showBubbleSize val="0"/>
        </c:dLbls>
        <c:marker val="1"/>
        <c:smooth val="0"/>
        <c:axId val="974456352"/>
        <c:axId val="974454688"/>
      </c:lineChart>
      <c:catAx>
        <c:axId val="974456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4454688"/>
        <c:crosses val="autoZero"/>
        <c:auto val="1"/>
        <c:lblAlgn val="ctr"/>
        <c:lblOffset val="100"/>
        <c:noMultiLvlLbl val="0"/>
      </c:catAx>
      <c:valAx>
        <c:axId val="9744546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4456352"/>
        <c:crosses val="autoZero"/>
        <c:crossBetween val="between"/>
      </c:valAx>
      <c:spPr>
        <a:noFill/>
        <a:ln>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Kpi!PivotTable2</c:name>
    <c:fmtId val="4"/>
  </c:pivotSource>
  <c:chart>
    <c:autoTitleDeleted val="1"/>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4"/>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'Loan Kpi'!$C$3</c:f>
              <c:strCache>
                <c:ptCount val="1"/>
                <c:pt idx="0">
                  <c:v>Total</c:v>
                </c:pt>
              </c:strCache>
            </c:strRef>
          </c:tx>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Pt>
            <c:idx val="1"/>
            <c:marker>
              <c:symbol val="circle"/>
              <c:size val="5"/>
              <c:spPr>
                <a:solidFill>
                  <a:schemeClr val="accent1"/>
                </a:solidFill>
                <a:ln w="22225">
                  <a:solidFill>
                    <a:schemeClr val="lt1"/>
                  </a:solidFill>
                  <a:round/>
                </a:ln>
                <a:effectLst/>
              </c:spPr>
            </c:marker>
            <c:bubble3D val="0"/>
            <c:extLst>
              <c:ext xmlns:c16="http://schemas.microsoft.com/office/drawing/2014/chart" uri="{C3380CC4-5D6E-409C-BE32-E72D297353CC}">
                <c16:uniqueId val="{00000000-4254-4E0E-8A0D-10993221A71F}"/>
              </c:ext>
            </c:extLst>
          </c:dPt>
          <c:dLbls>
            <c:dLbl>
              <c:idx val="1"/>
              <c:layout>
                <c:manualLayout>
                  <c:x val="-4.2496968389536594E-2"/>
                  <c:y val="-0.1108664249702600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0-4254-4E0E-8A0D-10993221A71F}"/>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accent1">
                          <a:lumMod val="60000"/>
                          <a:lumOff val="40000"/>
                        </a:schemeClr>
                      </a:solidFill>
                    </a:ln>
                    <a:effectLst/>
                  </c:spPr>
                </c15:leaderLines>
              </c:ext>
            </c:extLst>
          </c:dLbls>
          <c:cat>
            <c:strRef>
              <c:f>'Loan Kpi'!$B$4:$B$16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'Loan Kpi'!$C$4:$C$16</c:f>
              <c:numCache>
                <c:formatCode>General</c:formatCode>
                <c:ptCount val="12"/>
                <c:pt idx="0">
                  <c:v>30851743</c:v>
                </c:pt>
                <c:pt idx="1">
                  <c:v>22850050</c:v>
                </c:pt>
                <c:pt idx="2">
                  <c:v>27684474</c:v>
                </c:pt>
                <c:pt idx="3">
                  <c:v>24462673</c:v>
                </c:pt>
                <c:pt idx="4">
                  <c:v>24054167</c:v>
                </c:pt>
                <c:pt idx="5">
                  <c:v>21745425</c:v>
                </c:pt>
                <c:pt idx="6">
                  <c:v>22508797</c:v>
                </c:pt>
                <c:pt idx="7">
                  <c:v>27225952</c:v>
                </c:pt>
                <c:pt idx="8">
                  <c:v>22350208</c:v>
                </c:pt>
                <c:pt idx="9">
                  <c:v>25757268</c:v>
                </c:pt>
                <c:pt idx="10">
                  <c:v>27243984</c:v>
                </c:pt>
                <c:pt idx="11">
                  <c:v>25980743</c:v>
                </c:pt>
              </c:numCache>
            </c:numRef>
          </c:val>
          <c:smooth val="0"/>
          <c:extLst>
            <c:ext xmlns:c16="http://schemas.microsoft.com/office/drawing/2014/chart" uri="{C3380CC4-5D6E-409C-BE32-E72D297353CC}">
              <c16:uniqueId val="{00000000-7BB1-48D1-B9C6-B32E16243BB9}"/>
            </c:ext>
          </c:extLst>
        </c:ser>
        <c:dLbls>
          <c:dLblPos val="t"/>
          <c:showLegendKey val="0"/>
          <c:showVal val="1"/>
          <c:showCatName val="0"/>
          <c:showSerName val="0"/>
          <c:showPercent val="0"/>
          <c:showBubbleSize val="0"/>
        </c:dLbls>
        <c:dropLines>
          <c:spPr>
            <a:ln w="9525" cap="flat" cmpd="sng" algn="ctr">
              <a:gradFill>
                <a:gsLst>
                  <a:gs pos="0">
                    <a:schemeClr val="accent1">
                      <a:lumMod val="40000"/>
                      <a:lumOff val="60000"/>
                    </a:schemeClr>
                  </a:gs>
                  <a:gs pos="100000">
                    <a:srgbClr val="C198E0"/>
                  </a:gs>
                </a:gsLst>
                <a:lin ang="5400000" scaled="1"/>
              </a:gradFill>
              <a:round/>
            </a:ln>
            <a:effectLst/>
          </c:spPr>
        </c:dropLines>
        <c:marker val="1"/>
        <c:smooth val="0"/>
        <c:axId val="1728024256"/>
        <c:axId val="1728028416"/>
      </c:lineChart>
      <c:catAx>
        <c:axId val="1728024256"/>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1728028416"/>
        <c:crosses val="autoZero"/>
        <c:auto val="1"/>
        <c:lblAlgn val="ctr"/>
        <c:lblOffset val="100"/>
        <c:noMultiLvlLbl val="0"/>
      </c:catAx>
      <c:valAx>
        <c:axId val="1728028416"/>
        <c:scaling>
          <c:orientation val="minMax"/>
        </c:scaling>
        <c:delete val="0"/>
        <c:axPos val="l"/>
        <c:majorGridlines>
          <c:spPr>
            <a:ln w="9525" cap="flat" cmpd="sng" algn="ctr">
              <a:solidFill>
                <a:schemeClr val="bg1">
                  <a:alpha val="10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172802425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Status Kpi!PivotTable3</c:name>
    <c:fmtId val="2"/>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5"/>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
        <c:idx val="7"/>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
        <c:idx val="8"/>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
        <c:idx val="9"/>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
        <c:idx val="10"/>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layout/>
              <c15:dlblFieldTable/>
              <c15:showDataLabelsRange val="0"/>
            </c:ext>
          </c:extLst>
        </c:dLbl>
      </c:pivotFmt>
      <c:pivotFmt>
        <c:idx val="11"/>
        <c:spPr>
          <a:gradFill>
            <a:gsLst>
              <a:gs pos="79000">
                <a:srgbClr val="C198E0"/>
              </a:gs>
              <a:gs pos="0">
                <a:schemeClr val="accent1">
                  <a:lumMod val="60000"/>
                  <a:lumOff val="40000"/>
                </a:schemeClr>
              </a:gs>
            </a:gsLst>
            <a:lin ang="5400000" scaled="1"/>
          </a:gradFill>
          <a:ln>
            <a:solidFill>
              <a:schemeClr val="bg1"/>
            </a:solidFill>
          </a:ln>
          <a:effectLst/>
        </c:spPr>
        <c:dLbl>
          <c:idx val="0"/>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layout/>
              <c15:dlblFieldTable/>
              <c15:showDataLabelsRange val="0"/>
            </c:ext>
          </c:extLst>
        </c:dLbl>
      </c:pivotFmt>
      <c:pivotFmt>
        <c:idx val="12"/>
        <c:spPr>
          <a:gradFill>
            <a:gsLst>
              <a:gs pos="79000">
                <a:srgbClr val="C198E0"/>
              </a:gs>
              <a:gs pos="0">
                <a:schemeClr val="accent1">
                  <a:lumMod val="60000"/>
                  <a:lumOff val="40000"/>
                </a:schemeClr>
              </a:gs>
            </a:gsLst>
            <a:lin ang="5400000" scaled="1"/>
          </a:gradFill>
          <a:ln>
            <a:solidFill>
              <a:schemeClr val="bg1"/>
            </a:solidFill>
          </a:ln>
          <a:effectLst/>
        </c:spPr>
        <c:dLbl>
          <c:idx val="0"/>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layout/>
              <c15:dlblFieldTable/>
              <c15:showDataLabelsRange val="0"/>
            </c:ext>
          </c:extLst>
        </c:dLbl>
      </c:pivotFmt>
      <c:pivotFmt>
        <c:idx val="13"/>
        <c:spPr>
          <a:gradFill>
            <a:gsLst>
              <a:gs pos="79000">
                <a:srgbClr val="C198E0"/>
              </a:gs>
              <a:gs pos="0">
                <a:schemeClr val="accent1">
                  <a:lumMod val="60000"/>
                  <a:lumOff val="40000"/>
                </a:schemeClr>
              </a:gs>
            </a:gsLst>
            <a:lin ang="5400000" scaled="1"/>
          </a:gradFill>
          <a:ln>
            <a:solidFill>
              <a:schemeClr val="bg1"/>
            </a:solidFill>
          </a:ln>
          <a:effectLst/>
        </c:spPr>
        <c:dLbl>
          <c:idx val="0"/>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layout/>
              <c15:dlblFieldTable/>
              <c15:showDataLabelsRange val="0"/>
            </c:ext>
          </c:extLst>
        </c:dLbl>
      </c:pivotFmt>
    </c:pivotFmts>
    <c:plotArea>
      <c:layout/>
      <c:barChart>
        <c:barDir val="col"/>
        <c:grouping val="clustered"/>
        <c:varyColors val="0"/>
        <c:ser>
          <c:idx val="0"/>
          <c:order val="0"/>
          <c:tx>
            <c:strRef>
              <c:f>'Loan Status Kpi'!$C$3</c:f>
              <c:strCache>
                <c:ptCount val="1"/>
                <c:pt idx="0">
                  <c:v>Sum of Funded Amount</c:v>
                </c:pt>
              </c:strCache>
            </c:strRef>
          </c:tx>
          <c:spPr>
            <a:gradFill>
              <a:gsLst>
                <a:gs pos="79000">
                  <a:srgbClr val="C198E0"/>
                </a:gs>
                <a:gs pos="0">
                  <a:schemeClr val="accent1">
                    <a:lumMod val="60000"/>
                    <a:lumOff val="40000"/>
                  </a:schemeClr>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7-F8CE-4528-988E-49B063126B18}"/>
              </c:ext>
            </c:extLst>
          </c:dPt>
          <c:dPt>
            <c:idx val="1"/>
            <c:invertIfNegative val="0"/>
            <c:bubble3D val="0"/>
            <c:extLst>
              <c:ext xmlns:c16="http://schemas.microsoft.com/office/drawing/2014/chart" uri="{C3380CC4-5D6E-409C-BE32-E72D297353CC}">
                <c16:uniqueId val="{00000004-F8CE-4528-988E-49B063126B18}"/>
              </c:ext>
            </c:extLst>
          </c:dPt>
          <c:dPt>
            <c:idx val="2"/>
            <c:invertIfNegative val="0"/>
            <c:bubble3D val="0"/>
            <c:extLst>
              <c:ext xmlns:c16="http://schemas.microsoft.com/office/drawing/2014/chart" uri="{C3380CC4-5D6E-409C-BE32-E72D297353CC}">
                <c16:uniqueId val="{00000006-F8CE-4528-988E-49B063126B18}"/>
              </c:ext>
            </c:extLst>
          </c:dPt>
          <c:dPt>
            <c:idx val="3"/>
            <c:invertIfNegative val="0"/>
            <c:bubble3D val="0"/>
            <c:extLst>
              <c:ext xmlns:c16="http://schemas.microsoft.com/office/drawing/2014/chart" uri="{C3380CC4-5D6E-409C-BE32-E72D297353CC}">
                <c16:uniqueId val="{00000005-F8CE-4528-988E-49B063126B18}"/>
              </c:ext>
            </c:extLst>
          </c:dPt>
          <c:dLbls>
            <c:dLbl>
              <c:idx val="0"/>
              <c:layout/>
              <c:tx>
                <c:rich>
                  <a:bodyPr/>
                  <a:lstStyle/>
                  <a:p>
                    <a:r>
                      <a:rPr lang="en-US"/>
                      <a:t>Funded</a:t>
                    </a:r>
                    <a:r>
                      <a:rPr lang="en-US" baseline="0"/>
                      <a:t>, </a:t>
                    </a:r>
                    <a:fld id="{786CD181-A4FE-4114-B198-1276796CEE62}"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layout/>
                  <c15:dlblFieldTable/>
                  <c15:showDataLabelsRange val="0"/>
                </c:ext>
                <c:ext xmlns:c16="http://schemas.microsoft.com/office/drawing/2014/chart" uri="{C3380CC4-5D6E-409C-BE32-E72D297353CC}">
                  <c16:uniqueId val="{00000007-F8CE-4528-988E-49B063126B18}"/>
                </c:ext>
              </c:extLst>
            </c:dLbl>
            <c:dLbl>
              <c:idx val="1"/>
              <c:layout>
                <c:manualLayout>
                  <c:x val="-9.9694818721587954E-3"/>
                  <c:y val="-2.3472486364703296E-2"/>
                </c:manualLayout>
              </c:layout>
              <c:tx>
                <c:rich>
                  <a:bodyPr/>
                  <a:lstStyle/>
                  <a:p>
                    <a:r>
                      <a:rPr lang="en-US"/>
                      <a:t>Funded</a:t>
                    </a:r>
                    <a:r>
                      <a:rPr lang="en-US" baseline="0"/>
                      <a:t>, </a:t>
                    </a:r>
                    <a:fld id="{92C87487-4415-4DDC-909C-878D2220CE77}"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layout/>
                  <c15:dlblFieldTable/>
                  <c15:showDataLabelsRange val="0"/>
                </c:ext>
                <c:ext xmlns:c16="http://schemas.microsoft.com/office/drawing/2014/chart" uri="{C3380CC4-5D6E-409C-BE32-E72D297353CC}">
                  <c16:uniqueId val="{00000004-F8CE-4528-988E-49B063126B18}"/>
                </c:ext>
              </c:extLst>
            </c:dLbl>
            <c:dLbl>
              <c:idx val="2"/>
              <c:layout/>
              <c:tx>
                <c:rich>
                  <a:bodyPr/>
                  <a:lstStyle/>
                  <a:p>
                    <a:r>
                      <a:rPr lang="en-US"/>
                      <a:t>Funded</a:t>
                    </a:r>
                    <a:r>
                      <a:rPr lang="en-US" baseline="0"/>
                      <a:t>, </a:t>
                    </a:r>
                    <a:fld id="{AC48C5AB-6DC7-4203-964A-DD645A4F1030}"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layout/>
                  <c15:dlblFieldTable/>
                  <c15:showDataLabelsRange val="0"/>
                </c:ext>
                <c:ext xmlns:c16="http://schemas.microsoft.com/office/drawing/2014/chart" uri="{C3380CC4-5D6E-409C-BE32-E72D297353CC}">
                  <c16:uniqueId val="{00000006-F8CE-4528-988E-49B063126B18}"/>
                </c:ext>
              </c:extLst>
            </c:dLbl>
            <c:dLbl>
              <c:idx val="3"/>
              <c:layout/>
              <c:tx>
                <c:rich>
                  <a:bodyPr/>
                  <a:lstStyle/>
                  <a:p>
                    <a:r>
                      <a:rPr lang="en-US" baseline="0"/>
                      <a:t>Funded, </a:t>
                    </a:r>
                    <a:fld id="{31FF8A82-4A08-47C6-A143-9C20C53954A1}"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layout/>
                  <c15:dlblFieldTable/>
                  <c15:showDataLabelsRange val="0"/>
                </c:ext>
                <c:ext xmlns:c16="http://schemas.microsoft.com/office/drawing/2014/chart" uri="{C3380CC4-5D6E-409C-BE32-E72D297353CC}">
                  <c16:uniqueId val="{00000005-F8CE-4528-988E-49B063126B18}"/>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Kpi'!$C$4:$C$8</c:f>
              <c:numCache>
                <c:formatCode>General</c:formatCode>
                <c:ptCount val="4"/>
                <c:pt idx="0">
                  <c:v>58189525</c:v>
                </c:pt>
                <c:pt idx="1">
                  <c:v>32429057</c:v>
                </c:pt>
                <c:pt idx="2">
                  <c:v>117696676</c:v>
                </c:pt>
                <c:pt idx="3">
                  <c:v>93426629</c:v>
                </c:pt>
              </c:numCache>
            </c:numRef>
          </c:val>
          <c:extLst>
            <c:ext xmlns:c16="http://schemas.microsoft.com/office/drawing/2014/chart" uri="{C3380CC4-5D6E-409C-BE32-E72D297353CC}">
              <c16:uniqueId val="{00000000-A600-400D-999B-8A539AF3DEC0}"/>
            </c:ext>
          </c:extLst>
        </c:ser>
        <c:dLbls>
          <c:showLegendKey val="0"/>
          <c:showVal val="1"/>
          <c:showCatName val="0"/>
          <c:showSerName val="0"/>
          <c:showPercent val="0"/>
          <c:showBubbleSize val="0"/>
        </c:dLbls>
        <c:gapWidth val="219"/>
        <c:overlap val="-27"/>
        <c:axId val="974456352"/>
        <c:axId val="974454688"/>
      </c:barChart>
      <c:lineChart>
        <c:grouping val="standard"/>
        <c:varyColors val="0"/>
        <c:ser>
          <c:idx val="1"/>
          <c:order val="1"/>
          <c:tx>
            <c:strRef>
              <c:f>'Loan Status Kpi'!$D$3</c:f>
              <c:strCache>
                <c:ptCount val="1"/>
                <c:pt idx="0">
                  <c:v>Sum of Loan Amount</c:v>
                </c:pt>
              </c:strCache>
            </c:strRef>
          </c:tx>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Pt>
            <c:idx val="0"/>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3-F8CE-4528-988E-49B063126B18}"/>
              </c:ext>
            </c:extLst>
          </c:dPt>
          <c:dPt>
            <c:idx val="1"/>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2-F8CE-4528-988E-49B063126B18}"/>
              </c:ext>
            </c:extLst>
          </c:dPt>
          <c:dPt>
            <c:idx val="2"/>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1-F8CE-4528-988E-49B063126B18}"/>
              </c:ext>
            </c:extLst>
          </c:dPt>
          <c:dPt>
            <c:idx val="3"/>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0-F8CE-4528-988E-49B063126B18}"/>
              </c:ext>
            </c:extLst>
          </c:dPt>
          <c:dLbls>
            <c:dLbl>
              <c:idx val="0"/>
              <c:layout>
                <c:manualLayout>
                  <c:x val="1.3882438090433345E-2"/>
                  <c:y val="0.17017552614409889"/>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F8CE-4528-988E-49B063126B18}"/>
                </c:ext>
              </c:extLst>
            </c:dLbl>
            <c:dLbl>
              <c:idx val="1"/>
              <c:layout>
                <c:manualLayout>
                  <c:x val="2.0528759338539329E-2"/>
                  <c:y val="8.802182386763735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F8CE-4528-988E-49B063126B18}"/>
                </c:ext>
              </c:extLst>
            </c:dLbl>
            <c:dLbl>
              <c:idx val="2"/>
              <c:layout>
                <c:manualLayout>
                  <c:x val="2.8072333955139424E-2"/>
                  <c:y val="0.30514232274114284"/>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F8CE-4528-988E-49B063126B18}"/>
                </c:ext>
              </c:extLst>
            </c:dLbl>
            <c:dLbl>
              <c:idx val="3"/>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 xmlns:c16="http://schemas.microsoft.com/office/drawing/2014/chart" uri="{C3380CC4-5D6E-409C-BE32-E72D297353CC}">
                  <c16:uniqueId val="{00000000-F8CE-4528-988E-49B063126B18}"/>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Kpi'!$D$4:$D$8</c:f>
              <c:numCache>
                <c:formatCode>General</c:formatCode>
                <c:ptCount val="4"/>
                <c:pt idx="0">
                  <c:v>58701708</c:v>
                </c:pt>
                <c:pt idx="1">
                  <c:v>34514295</c:v>
                </c:pt>
                <c:pt idx="2">
                  <c:v>114210291</c:v>
                </c:pt>
                <c:pt idx="3">
                  <c:v>95289190</c:v>
                </c:pt>
              </c:numCache>
            </c:numRef>
          </c:val>
          <c:smooth val="0"/>
          <c:extLst>
            <c:ext xmlns:c16="http://schemas.microsoft.com/office/drawing/2014/chart" uri="{C3380CC4-5D6E-409C-BE32-E72D297353CC}">
              <c16:uniqueId val="{00000001-A600-400D-999B-8A539AF3DEC0}"/>
            </c:ext>
          </c:extLst>
        </c:ser>
        <c:dLbls>
          <c:showLegendKey val="0"/>
          <c:showVal val="1"/>
          <c:showCatName val="0"/>
          <c:showSerName val="0"/>
          <c:showPercent val="0"/>
          <c:showBubbleSize val="0"/>
        </c:dLbls>
        <c:marker val="1"/>
        <c:smooth val="0"/>
        <c:axId val="974456352"/>
        <c:axId val="974454688"/>
      </c:lineChart>
      <c:catAx>
        <c:axId val="974456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4688"/>
        <c:crosses val="autoZero"/>
        <c:auto val="1"/>
        <c:lblAlgn val="ctr"/>
        <c:lblOffset val="100"/>
        <c:noMultiLvlLbl val="0"/>
      </c:catAx>
      <c:valAx>
        <c:axId val="974454688"/>
        <c:scaling>
          <c:orientation val="minMax"/>
        </c:scaling>
        <c:delete val="0"/>
        <c:axPos val="l"/>
        <c:majorGridlines>
          <c:spPr>
            <a:ln w="9525" cap="flat" cmpd="sng" algn="ctr">
              <a:solidFill>
                <a:schemeClr val="bg1">
                  <a:alpha val="2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6352"/>
        <c:crosses val="autoZero"/>
        <c:crossBetween val="between"/>
      </c:valAx>
      <c:spPr>
        <a:noFill/>
        <a:ln>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Behavior!PivotTable4</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r>
              <a:rPr lang="en-IN">
                <a:solidFill>
                  <a:schemeClr val="bg1"/>
                </a:solidFill>
                <a:latin typeface="Imprint MT Shadow" panose="04020605060303030202" pitchFamily="82" charset="0"/>
              </a:rPr>
              <a:t>Payment</a:t>
            </a:r>
            <a:r>
              <a:rPr lang="en-IN" baseline="0">
                <a:solidFill>
                  <a:schemeClr val="bg1"/>
                </a:solidFill>
                <a:latin typeface="Imprint MT Shadow" panose="04020605060303030202" pitchFamily="82" charset="0"/>
              </a:rPr>
              <a:t> Behavior</a:t>
            </a:r>
            <a:endParaRPr lang="en-IN">
              <a:solidFill>
                <a:schemeClr val="bg1"/>
              </a:solidFill>
              <a:latin typeface="Imprint MT Shadow" panose="04020605060303030202" pitchFamily="82" charset="0"/>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0"/>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1"/>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s>
    <c:plotArea>
      <c:layout/>
      <c:doughnutChart>
        <c:varyColors val="1"/>
        <c:ser>
          <c:idx val="0"/>
          <c:order val="0"/>
          <c:tx>
            <c:strRef>
              <c:f>'Payment Behavior'!$C$3</c:f>
              <c:strCache>
                <c:ptCount val="1"/>
                <c:pt idx="0">
                  <c:v>Total</c:v>
                </c:pt>
              </c:strCache>
            </c:strRef>
          </c:tx>
          <c:spPr>
            <a:gradFill>
              <a:gsLst>
                <a:gs pos="45000">
                  <a:srgbClr val="C198E0"/>
                </a:gs>
                <a:gs pos="17000">
                  <a:schemeClr val="accent1"/>
                </a:gs>
              </a:gsLst>
              <a:lin ang="5400000" scaled="1"/>
            </a:gradFill>
            <a:ln w="9525">
              <a:solidFill>
                <a:schemeClr val="lt1"/>
              </a:solidFill>
            </a:ln>
          </c:spPr>
          <c:dPt>
            <c:idx val="0"/>
            <c:bubble3D val="0"/>
            <c:spPr>
              <a:gradFill>
                <a:gsLst>
                  <a:gs pos="73000">
                    <a:srgbClr val="C198E0"/>
                  </a:gs>
                  <a:gs pos="52000">
                    <a:schemeClr val="accent1">
                      <a:lumMod val="60000"/>
                      <a:lumOff val="40000"/>
                    </a:schemeClr>
                  </a:gs>
                </a:gsLst>
                <a:lin ang="5400000" scaled="1"/>
              </a:gradFill>
              <a:ln w="9525">
                <a:solidFill>
                  <a:schemeClr val="lt1"/>
                </a:solidFill>
              </a:ln>
              <a:effectLst/>
            </c:spPr>
            <c:extLst>
              <c:ext xmlns:c16="http://schemas.microsoft.com/office/drawing/2014/chart" uri="{C3380CC4-5D6E-409C-BE32-E72D297353CC}">
                <c16:uniqueId val="{00000001-8135-4791-9E89-9209CF51EA9B}"/>
              </c:ext>
            </c:extLst>
          </c:dPt>
          <c:dPt>
            <c:idx val="1"/>
            <c:bubble3D val="0"/>
            <c:spPr>
              <a:gradFill>
                <a:gsLst>
                  <a:gs pos="0">
                    <a:srgbClr val="C198E0"/>
                  </a:gs>
                  <a:gs pos="49000">
                    <a:schemeClr val="accent1">
                      <a:lumMod val="75000"/>
                    </a:schemeClr>
                  </a:gs>
                </a:gsLst>
                <a:lin ang="5400000" scaled="1"/>
              </a:gradFill>
              <a:ln w="9525">
                <a:solidFill>
                  <a:schemeClr val="lt1"/>
                </a:solidFill>
              </a:ln>
              <a:effectLst/>
            </c:spPr>
            <c:extLst>
              <c:ext xmlns:c16="http://schemas.microsoft.com/office/drawing/2014/chart" uri="{C3380CC4-5D6E-409C-BE32-E72D297353CC}">
                <c16:uniqueId val="{00000003-8135-4791-9E89-9209CF51EA9B}"/>
              </c:ext>
            </c:extLst>
          </c:dPt>
          <c:dPt>
            <c:idx val="2"/>
            <c:bubble3D val="0"/>
            <c:spPr>
              <a:gradFill>
                <a:gsLst>
                  <a:gs pos="56000">
                    <a:schemeClr val="accent1">
                      <a:lumMod val="40000"/>
                      <a:lumOff val="60000"/>
                    </a:schemeClr>
                  </a:gs>
                  <a:gs pos="17000">
                    <a:srgbClr val="C19BD5"/>
                  </a:gs>
                </a:gsLst>
                <a:lin ang="5400000" scaled="1"/>
              </a:gradFill>
              <a:ln w="9525">
                <a:solidFill>
                  <a:schemeClr val="lt1"/>
                </a:solidFill>
              </a:ln>
              <a:effectLst/>
            </c:spPr>
            <c:extLst>
              <c:ext xmlns:c16="http://schemas.microsoft.com/office/drawing/2014/chart" uri="{C3380CC4-5D6E-409C-BE32-E72D297353CC}">
                <c16:uniqueId val="{00000005-8135-4791-9E89-9209CF51EA9B}"/>
              </c:ext>
            </c:extLst>
          </c:dPt>
          <c:dLbls>
            <c:dLbl>
              <c:idx val="0"/>
              <c:layout>
                <c:manualLayout>
                  <c:x val="0.16181229773462782"/>
                  <c:y val="-6.465179352580927E-2"/>
                </c:manualLayout>
              </c:layout>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 xmlns:c16="http://schemas.microsoft.com/office/drawing/2014/chart" uri="{C3380CC4-5D6E-409C-BE32-E72D297353CC}">
                  <c16:uniqueId val="{00000001-8135-4791-9E89-9209CF51EA9B}"/>
                </c:ext>
              </c:extLst>
            </c:dLbl>
            <c:dLbl>
              <c:idx val="1"/>
              <c:layout>
                <c:manualLayout>
                  <c:x val="-0.16990291262135923"/>
                  <c:y val="7.7778215223097108E-2"/>
                </c:manualLayout>
              </c:layout>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 xmlns:c16="http://schemas.microsoft.com/office/drawing/2014/chart" uri="{C3380CC4-5D6E-409C-BE32-E72D297353CC}">
                  <c16:uniqueId val="{00000003-8135-4791-9E89-9209CF51EA9B}"/>
                </c:ext>
              </c:extLst>
            </c:dLbl>
            <c:dLbl>
              <c:idx val="2"/>
              <c:layout>
                <c:manualLayout>
                  <c:x val="-0.14832793959007556"/>
                  <c:y val="-6.6666447944007001E-2"/>
                </c:manualLayout>
              </c:layout>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 xmlns:c16="http://schemas.microsoft.com/office/drawing/2014/chart" uri="{C3380CC4-5D6E-409C-BE32-E72D297353CC}">
                  <c16:uniqueId val="{00000005-8135-4791-9E89-9209CF51EA9B}"/>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Behavior'!$B$4:$B$7</c:f>
              <c:strCache>
                <c:ptCount val="3"/>
                <c:pt idx="0">
                  <c:v>Late</c:v>
                </c:pt>
                <c:pt idx="1">
                  <c:v>On-Time</c:v>
                </c:pt>
                <c:pt idx="2">
                  <c:v>Very Late</c:v>
                </c:pt>
              </c:strCache>
            </c:strRef>
          </c:cat>
          <c:val>
            <c:numRef>
              <c:f>'Payment Behavior'!$C$4:$C$7</c:f>
              <c:numCache>
                <c:formatCode>General</c:formatCode>
                <c:ptCount val="3"/>
                <c:pt idx="0">
                  <c:v>53370448</c:v>
                </c:pt>
                <c:pt idx="1">
                  <c:v>226815118</c:v>
                </c:pt>
                <c:pt idx="2">
                  <c:v>31196512</c:v>
                </c:pt>
              </c:numCache>
            </c:numRef>
          </c:val>
          <c:extLst>
            <c:ext xmlns:c16="http://schemas.microsoft.com/office/drawing/2014/chart" uri="{C3380CC4-5D6E-409C-BE32-E72D297353CC}">
              <c16:uniqueId val="{00000006-8135-4791-9E89-9209CF51EA9B}"/>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DataAnalytics.xlsx]Top 5 Branch!PivotTable12</c:name>
    <c:fmtId val="2"/>
  </c:pivotSource>
  <c:chart>
    <c:title>
      <c:tx>
        <c:rich>
          <a:bodyPr/>
          <a:lstStyle/>
          <a:p>
            <a:pPr>
              <a:defRPr>
                <a:solidFill>
                  <a:schemeClr val="bg1"/>
                </a:solidFill>
                <a:latin typeface="Imprint MT Shadow" panose="04020605060303030202" pitchFamily="82" charset="0"/>
              </a:defRPr>
            </a:pPr>
            <a:r>
              <a:rPr lang="en-IN" baseline="0">
                <a:solidFill>
                  <a:schemeClr val="bg1"/>
                </a:solidFill>
                <a:latin typeface="Imprint MT Shadow" panose="04020605060303030202" pitchFamily="82" charset="0"/>
              </a:rPr>
              <a:t>Top 5 Branches Grade</a:t>
            </a:r>
            <a:endParaRPr lang="en-IN">
              <a:solidFill>
                <a:schemeClr val="bg1"/>
              </a:solidFill>
              <a:latin typeface="Imprint MT Shadow" panose="04020605060303030202" pitchFamily="82" charset="0"/>
            </a:endParaRPr>
          </a:p>
        </c:rich>
      </c:tx>
      <c:layout/>
      <c:overlay val="0"/>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pivotFmt>
      <c:pivotFmt>
        <c:idx val="43"/>
        <c:spPr>
          <a:solidFill>
            <a:schemeClr val="accent1"/>
          </a:solidFill>
          <a:ln>
            <a:noFill/>
          </a:ln>
          <a:effectLst/>
        </c:spPr>
        <c:marker>
          <c:symbol val="none"/>
        </c:marker>
      </c:pivotFmt>
      <c:pivotFmt>
        <c:idx val="44"/>
        <c:spPr>
          <a:solidFill>
            <a:schemeClr val="accent1"/>
          </a:solidFill>
          <a:ln>
            <a:noFill/>
          </a:ln>
          <a:effectLst/>
        </c:spPr>
        <c:marker>
          <c:symbol val="none"/>
        </c:marker>
      </c:pivotFmt>
      <c:pivotFmt>
        <c:idx val="45"/>
        <c:spPr>
          <a:gradFill>
            <a:gsLst>
              <a:gs pos="0">
                <a:schemeClr val="accent1">
                  <a:lumMod val="40000"/>
                  <a:lumOff val="60000"/>
                </a:schemeClr>
              </a:gs>
              <a:gs pos="69000">
                <a:srgbClr val="C198E0"/>
              </a:gs>
            </a:gsLst>
            <a:lin ang="5400000" scaled="1"/>
          </a:gradFill>
          <a:ln>
            <a:solidFill>
              <a:schemeClr val="bg1"/>
            </a:solidFill>
          </a:ln>
          <a:effectLst/>
        </c:spPr>
        <c:marker>
          <c:symbol val="none"/>
        </c:marker>
      </c:pivotFmt>
      <c:pivotFmt>
        <c:idx val="46"/>
        <c:spPr>
          <a:gradFill>
            <a:gsLst>
              <a:gs pos="0">
                <a:schemeClr val="accent1">
                  <a:lumMod val="60000"/>
                  <a:lumOff val="40000"/>
                </a:schemeClr>
              </a:gs>
              <a:gs pos="69000">
                <a:srgbClr val="E19BD5"/>
              </a:gs>
            </a:gsLst>
            <a:lin ang="5400000" scaled="1"/>
          </a:gradFill>
          <a:ln>
            <a:solidFill>
              <a:schemeClr val="bg1"/>
            </a:solidFill>
          </a:ln>
          <a:effectLst/>
        </c:spPr>
        <c:marker>
          <c:symbol val="none"/>
        </c:marker>
      </c:pivotFmt>
      <c:pivotFmt>
        <c:idx val="47"/>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8"/>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9"/>
        <c:spPr>
          <a:solidFill>
            <a:schemeClr val="accent5"/>
          </a:solidFill>
          <a:ln>
            <a:noFill/>
          </a:ln>
          <a:effectLst/>
        </c:spPr>
        <c:marker>
          <c:symbol val="none"/>
        </c:marker>
      </c:pivotFmt>
      <c:pivotFmt>
        <c:idx val="5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layout/>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15:layout/>
            </c:ext>
          </c:extLst>
        </c:dLbl>
      </c:pivotFmt>
      <c:pivotFmt>
        <c:idx val="5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layout/>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15:layout/>
            </c:ext>
          </c:extLst>
        </c:dLbl>
      </c:pivotFmt>
      <c:pivotFmt>
        <c:idx val="52"/>
        <c:spPr>
          <a:gradFill>
            <a:gsLst>
              <a:gs pos="0">
                <a:schemeClr val="accent1">
                  <a:lumMod val="75000"/>
                </a:schemeClr>
              </a:gs>
              <a:gs pos="100000">
                <a:srgbClr val="CC9BD5"/>
              </a:gs>
            </a:gsLst>
            <a:lin ang="5400000" scaled="1"/>
          </a:gradFill>
          <a:ln>
            <a:solidFill>
              <a:schemeClr val="bg1"/>
            </a:solidFill>
          </a:ln>
        </c:spPr>
        <c:marker>
          <c:symbol val="none"/>
        </c:marker>
        <c:dLbl>
          <c:idx val="0"/>
          <c:layout/>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15:layout/>
            </c:ext>
          </c:extLst>
        </c:dLbl>
      </c:pivotFmt>
      <c:pivotFmt>
        <c:idx val="53"/>
        <c:spPr>
          <a:gradFill>
            <a:gsLst>
              <a:gs pos="0">
                <a:schemeClr val="accent1">
                  <a:lumMod val="50000"/>
                </a:schemeClr>
              </a:gs>
              <a:gs pos="100000">
                <a:srgbClr val="CC9BD5"/>
              </a:gs>
            </a:gsLst>
            <a:lin ang="5400000" scaled="1"/>
          </a:gradFill>
          <a:ln>
            <a:solidFill>
              <a:schemeClr val="bg1"/>
            </a:solidFill>
          </a:ln>
        </c:spPr>
        <c:marker>
          <c:symbol val="none"/>
        </c:marker>
      </c:pivotFmt>
      <c:pivotFmt>
        <c:idx val="54"/>
        <c:marker>
          <c:symbol val="none"/>
        </c:marker>
        <c:dLbl>
          <c:idx val="0"/>
          <c:layout/>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15:layout/>
            </c:ext>
          </c:extLst>
        </c:dLbl>
      </c:pivotFmt>
    </c:pivotFmts>
    <c:plotArea>
      <c:layout/>
      <c:barChart>
        <c:barDir val="col"/>
        <c:grouping val="percentStacked"/>
        <c:varyColors val="0"/>
        <c:ser>
          <c:idx val="0"/>
          <c:order val="0"/>
          <c:tx>
            <c:strRef>
              <c:f>'Top 5 Branch'!$C$3:$C$4</c:f>
              <c:strCache>
                <c:ptCount val="1"/>
                <c:pt idx="0">
                  <c:v>A</c:v>
                </c:pt>
              </c:strCache>
            </c:strRef>
          </c:tx>
          <c:spPr>
            <a:gradFill>
              <a:gsLst>
                <a:gs pos="0">
                  <a:schemeClr val="accent1">
                    <a:lumMod val="40000"/>
                    <a:lumOff val="60000"/>
                  </a:schemeClr>
                </a:gs>
                <a:gs pos="100000">
                  <a:srgbClr val="E1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layout/>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Branch'!$C$5:$C$10</c:f>
              <c:numCache>
                <c:formatCode>General</c:formatCode>
                <c:ptCount val="5"/>
                <c:pt idx="0">
                  <c:v>15363756</c:v>
                </c:pt>
                <c:pt idx="1">
                  <c:v>9110979</c:v>
                </c:pt>
                <c:pt idx="2">
                  <c:v>7033367</c:v>
                </c:pt>
                <c:pt idx="3">
                  <c:v>7201055</c:v>
                </c:pt>
                <c:pt idx="4">
                  <c:v>6933801</c:v>
                </c:pt>
              </c:numCache>
            </c:numRef>
          </c:val>
          <c:extLst>
            <c:ext xmlns:c16="http://schemas.microsoft.com/office/drawing/2014/chart" uri="{C3380CC4-5D6E-409C-BE32-E72D297353CC}">
              <c16:uniqueId val="{00000006-DF17-42E0-BC10-999881C0BE4A}"/>
            </c:ext>
          </c:extLst>
        </c:ser>
        <c:ser>
          <c:idx val="1"/>
          <c:order val="1"/>
          <c:tx>
            <c:strRef>
              <c:f>'Top 5 Branch'!$D$3:$D$4</c:f>
              <c:strCache>
                <c:ptCount val="1"/>
                <c:pt idx="0">
                  <c:v>B</c:v>
                </c:pt>
              </c:strCache>
            </c:strRef>
          </c:tx>
          <c:spPr>
            <a:gradFill>
              <a:gsLst>
                <a:gs pos="0">
                  <a:schemeClr val="accent1">
                    <a:lumMod val="60000"/>
                    <a:lumOff val="40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layout/>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Branch'!$D$5:$D$10</c:f>
              <c:numCache>
                <c:formatCode>General</c:formatCode>
                <c:ptCount val="5"/>
                <c:pt idx="0">
                  <c:v>17303864</c:v>
                </c:pt>
                <c:pt idx="1">
                  <c:v>11381637</c:v>
                </c:pt>
                <c:pt idx="2">
                  <c:v>8750115</c:v>
                </c:pt>
                <c:pt idx="3">
                  <c:v>8493401</c:v>
                </c:pt>
                <c:pt idx="4">
                  <c:v>11759858</c:v>
                </c:pt>
              </c:numCache>
            </c:numRef>
          </c:val>
          <c:extLst>
            <c:ext xmlns:c16="http://schemas.microsoft.com/office/drawing/2014/chart" uri="{C3380CC4-5D6E-409C-BE32-E72D297353CC}">
              <c16:uniqueId val="{00000000-8FC3-4367-B07C-FE27E4B14A82}"/>
            </c:ext>
          </c:extLst>
        </c:ser>
        <c:ser>
          <c:idx val="2"/>
          <c:order val="2"/>
          <c:tx>
            <c:strRef>
              <c:f>'Top 5 Branch'!$E$3:$E$4</c:f>
              <c:strCache>
                <c:ptCount val="1"/>
                <c:pt idx="0">
                  <c:v>C</c:v>
                </c:pt>
              </c:strCache>
            </c:strRef>
          </c:tx>
          <c:spPr>
            <a:gradFill>
              <a:gsLst>
                <a:gs pos="0">
                  <a:schemeClr val="accent1">
                    <a:lumMod val="75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layout/>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Branch'!$E$5:$E$10</c:f>
              <c:numCache>
                <c:formatCode>General</c:formatCode>
                <c:ptCount val="5"/>
                <c:pt idx="0">
                  <c:v>12387595</c:v>
                </c:pt>
                <c:pt idx="1">
                  <c:v>7568240</c:v>
                </c:pt>
                <c:pt idx="2">
                  <c:v>5897248</c:v>
                </c:pt>
                <c:pt idx="3">
                  <c:v>5964325</c:v>
                </c:pt>
                <c:pt idx="4">
                  <c:v>6535449</c:v>
                </c:pt>
              </c:numCache>
            </c:numRef>
          </c:val>
          <c:extLst>
            <c:ext xmlns:c16="http://schemas.microsoft.com/office/drawing/2014/chart" uri="{C3380CC4-5D6E-409C-BE32-E72D297353CC}">
              <c16:uniqueId val="{00000001-8FC3-4367-B07C-FE27E4B14A82}"/>
            </c:ext>
          </c:extLst>
        </c:ser>
        <c:ser>
          <c:idx val="3"/>
          <c:order val="3"/>
          <c:tx>
            <c:strRef>
              <c:f>'Top 5 Branch'!$F$3:$F$4</c:f>
              <c:strCache>
                <c:ptCount val="1"/>
                <c:pt idx="0">
                  <c:v>D</c:v>
                </c:pt>
              </c:strCache>
            </c:strRef>
          </c:tx>
          <c:spPr>
            <a:gradFill>
              <a:gsLst>
                <a:gs pos="0">
                  <a:schemeClr val="accent1">
                    <a:lumMod val="50000"/>
                  </a:schemeClr>
                </a:gs>
                <a:gs pos="100000">
                  <a:srgbClr val="CC9BD5"/>
                </a:gs>
              </a:gsLst>
              <a:lin ang="5400000" scaled="1"/>
            </a:gradFill>
            <a:ln>
              <a:solidFill>
                <a:schemeClr val="bg1"/>
              </a:solidFill>
            </a:ln>
          </c:spPr>
          <c:invertIfNegative val="0"/>
          <c:dLbls>
            <c:delete val="1"/>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Branch'!$F$5:$F$10</c:f>
              <c:numCache>
                <c:formatCode>General</c:formatCode>
                <c:ptCount val="5"/>
                <c:pt idx="0">
                  <c:v>5490225</c:v>
                </c:pt>
                <c:pt idx="1">
                  <c:v>3154389</c:v>
                </c:pt>
                <c:pt idx="2">
                  <c:v>2465673</c:v>
                </c:pt>
                <c:pt idx="3">
                  <c:v>2627179</c:v>
                </c:pt>
                <c:pt idx="4">
                  <c:v>2498106</c:v>
                </c:pt>
              </c:numCache>
            </c:numRef>
          </c:val>
          <c:extLst>
            <c:ext xmlns:c16="http://schemas.microsoft.com/office/drawing/2014/chart" uri="{C3380CC4-5D6E-409C-BE32-E72D297353CC}">
              <c16:uniqueId val="{00000002-8FC3-4367-B07C-FE27E4B14A82}"/>
            </c:ext>
          </c:extLst>
        </c:ser>
        <c:ser>
          <c:idx val="4"/>
          <c:order val="4"/>
          <c:tx>
            <c:strRef>
              <c:f>'Top 5 Branch'!$G$3:$G$4</c:f>
              <c:strCache>
                <c:ptCount val="1"/>
                <c:pt idx="0">
                  <c:v>E</c:v>
                </c:pt>
              </c:strCache>
            </c:strRef>
          </c:tx>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showLeaderLines val="0"/>
            <c:extLst>
              <c:ext xmlns:c15="http://schemas.microsoft.com/office/drawing/2012/chart" uri="{CE6537A1-D6FC-4f65-9D91-7224C49458BB}">
                <c15:layout/>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Branch'!$G$5:$G$10</c:f>
              <c:numCache>
                <c:formatCode>General</c:formatCode>
                <c:ptCount val="5"/>
                <c:pt idx="0">
                  <c:v>138371</c:v>
                </c:pt>
                <c:pt idx="1">
                  <c:v>104735</c:v>
                </c:pt>
                <c:pt idx="2">
                  <c:v>88288</c:v>
                </c:pt>
                <c:pt idx="3">
                  <c:v>138280</c:v>
                </c:pt>
                <c:pt idx="4">
                  <c:v>85148</c:v>
                </c:pt>
              </c:numCache>
            </c:numRef>
          </c:val>
          <c:extLst>
            <c:ext xmlns:c16="http://schemas.microsoft.com/office/drawing/2014/chart" uri="{C3380CC4-5D6E-409C-BE32-E72D297353CC}">
              <c16:uniqueId val="{00000003-8FC3-4367-B07C-FE27E4B14A82}"/>
            </c:ext>
          </c:extLst>
        </c:ser>
        <c:dLbls>
          <c:dLblPos val="ctr"/>
          <c:showLegendKey val="0"/>
          <c:showVal val="1"/>
          <c:showCatName val="0"/>
          <c:showSerName val="0"/>
          <c:showPercent val="0"/>
          <c:showBubbleSize val="0"/>
        </c:dLbls>
        <c:gapWidth val="98"/>
        <c:overlap val="100"/>
        <c:axId val="974446784"/>
        <c:axId val="974448864"/>
      </c:barChart>
      <c:catAx>
        <c:axId val="9744467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974448864"/>
        <c:crosses val="autoZero"/>
        <c:auto val="1"/>
        <c:lblAlgn val="ctr"/>
        <c:lblOffset val="100"/>
        <c:noMultiLvlLbl val="0"/>
      </c:catAx>
      <c:valAx>
        <c:axId val="97444886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bg1"/>
                </a:solidFill>
                <a:latin typeface="Imprint MT Shadow" panose="04020605060303030202" pitchFamily="82" charset="0"/>
                <a:ea typeface="+mn-ea"/>
                <a:cs typeface="+mn-cs"/>
              </a:defRPr>
            </a:pPr>
            <a:endParaRPr lang="en-US"/>
          </a:p>
        </c:txPr>
        <c:crossAx val="974446784"/>
        <c:crosses val="autoZero"/>
        <c:crossBetween val="between"/>
      </c:valAx>
      <c:spPr>
        <a:noFill/>
        <a:ln>
          <a:noFill/>
        </a:ln>
      </c:spPr>
    </c:plotArea>
    <c:plotVisOnly val="1"/>
    <c:dispBlanksAs val="gap"/>
    <c:showDLblsOverMax val="0"/>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Performence!PivotTable13</c:name>
    <c:fmtId val="2"/>
  </c:pivotSource>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27000">
                <a:schemeClr val="accent1">
                  <a:lumMod val="60000"/>
                  <a:lumOff val="40000"/>
                </a:schemeClr>
              </a:gs>
              <a:gs pos="62000">
                <a:srgbClr val="C198E0"/>
              </a:gs>
            </a:gsLst>
            <a:lin ang="5400000" scaled="1"/>
          </a:gradFill>
          <a:ln w="19050">
            <a:solidFill>
              <a:schemeClr val="lt1"/>
            </a:solidFill>
          </a:ln>
          <a:effectLst/>
        </c:spPr>
        <c:dLbl>
          <c:idx val="0"/>
          <c:layout>
            <c:manualLayout>
              <c:x val="0.10522709709287048"/>
              <c:y val="-9.017041091944404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0"/>
        <c:spPr>
          <a:gradFill>
            <a:gsLst>
              <a:gs pos="0">
                <a:srgbClr val="BEC6EA"/>
              </a:gs>
              <a:gs pos="62000">
                <a:srgbClr val="C198E0"/>
              </a:gs>
            </a:gsLst>
            <a:lin ang="5400000" scaled="1"/>
          </a:gradFill>
          <a:ln w="19050">
            <a:solidFill>
              <a:schemeClr val="lt1"/>
            </a:solidFill>
          </a:ln>
          <a:effectLst/>
        </c:spPr>
        <c:dLbl>
          <c:idx val="0"/>
          <c:layout>
            <c:manualLayout>
              <c:x val="0.15784064563930553"/>
              <c:y val="7.728892364523776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1"/>
        <c:spPr>
          <a:gradFill>
            <a:gsLst>
              <a:gs pos="27000">
                <a:srgbClr val="C19BD5"/>
              </a:gs>
              <a:gs pos="62000">
                <a:schemeClr val="accent1">
                  <a:lumMod val="75000"/>
                </a:schemeClr>
              </a:gs>
            </a:gsLst>
            <a:lin ang="5400000" scaled="1"/>
          </a:gradFill>
          <a:ln w="19050">
            <a:solidFill>
              <a:schemeClr val="lt1"/>
            </a:solidFill>
          </a:ln>
          <a:effectLst/>
        </c:spPr>
        <c:dLbl>
          <c:idx val="0"/>
          <c:layout>
            <c:manualLayout>
              <c:x val="-8.0943920840669537E-2"/>
              <c:y val="-0.19966305275019752"/>
            </c:manualLayout>
          </c:layout>
          <c:showLegendKey val="0"/>
          <c:showVal val="1"/>
          <c:showCatName val="1"/>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4"/>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5"/>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s>
    <c:plotArea>
      <c:layout>
        <c:manualLayout>
          <c:layoutTarget val="inner"/>
          <c:xMode val="edge"/>
          <c:yMode val="edge"/>
          <c:x val="0.1344762147563317"/>
          <c:y val="6.8940299885080908E-2"/>
          <c:w val="0.52554465857758581"/>
          <c:h val="0.83635642568142565"/>
        </c:manualLayout>
      </c:layout>
      <c:doughnutChart>
        <c:varyColors val="1"/>
        <c:ser>
          <c:idx val="0"/>
          <c:order val="0"/>
          <c:tx>
            <c:strRef>
              <c:f>'Branch Performence'!$C$3</c:f>
              <c:strCache>
                <c:ptCount val="1"/>
                <c:pt idx="0">
                  <c:v>Total</c:v>
                </c:pt>
              </c:strCache>
            </c:strRef>
          </c:tx>
          <c:dPt>
            <c:idx val="0"/>
            <c:bubble3D val="0"/>
            <c:spPr>
              <a:gradFill>
                <a:gsLst>
                  <a:gs pos="0">
                    <a:schemeClr val="accent1">
                      <a:lumMod val="40000"/>
                      <a:lumOff val="60000"/>
                    </a:schemeClr>
                  </a:gs>
                  <a:gs pos="69000">
                    <a:srgbClr val="E19BD5"/>
                  </a:gs>
                </a:gsLst>
                <a:lin ang="5400000" scaled="1"/>
              </a:gradFill>
              <a:ln w="19050">
                <a:solidFill>
                  <a:schemeClr val="lt1"/>
                </a:solidFill>
              </a:ln>
              <a:effectLst/>
            </c:spPr>
            <c:extLst>
              <c:ext xmlns:c16="http://schemas.microsoft.com/office/drawing/2014/chart" uri="{C3380CC4-5D6E-409C-BE32-E72D297353CC}">
                <c16:uniqueId val="{00000001-33C5-49E6-AD6E-0D3809CFBD4E}"/>
              </c:ext>
            </c:extLst>
          </c:dPt>
          <c:dPt>
            <c:idx val="1"/>
            <c:bubble3D val="0"/>
            <c:spPr>
              <a:gradFill>
                <a:gsLst>
                  <a:gs pos="36000">
                    <a:schemeClr val="accent1">
                      <a:lumMod val="75000"/>
                    </a:schemeClr>
                  </a:gs>
                  <a:gs pos="100000">
                    <a:srgbClr val="E19BD5"/>
                  </a:gs>
                </a:gsLst>
                <a:lin ang="5400000" scaled="1"/>
              </a:gradFill>
              <a:ln w="19050">
                <a:solidFill>
                  <a:schemeClr val="lt1"/>
                </a:solidFill>
              </a:ln>
              <a:effectLst/>
            </c:spPr>
            <c:extLst>
              <c:ext xmlns:c16="http://schemas.microsoft.com/office/drawing/2014/chart" uri="{C3380CC4-5D6E-409C-BE32-E72D297353CC}">
                <c16:uniqueId val="{00000003-33C5-49E6-AD6E-0D3809CFBD4E}"/>
              </c:ext>
            </c:extLst>
          </c:dPt>
          <c:dPt>
            <c:idx val="2"/>
            <c:bubble3D val="0"/>
            <c:spPr>
              <a:gradFill>
                <a:gsLst>
                  <a:gs pos="0">
                    <a:srgbClr val="CC9BD5"/>
                  </a:gs>
                  <a:gs pos="69000">
                    <a:schemeClr val="accent1">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5-33C5-49E6-AD6E-0D3809CFBD4E}"/>
              </c:ext>
            </c:extLst>
          </c:dPt>
          <c:dLbls>
            <c:dLbl>
              <c:idx val="0"/>
              <c:layout>
                <c:manualLayout>
                  <c:x val="0.10522709709287048"/>
                  <c:y val="-9.0170410919444041E-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1-33C5-49E6-AD6E-0D3809CFBD4E}"/>
                </c:ext>
              </c:extLst>
            </c:dLbl>
            <c:dLbl>
              <c:idx val="1"/>
              <c:layout>
                <c:manualLayout>
                  <c:x val="0.15784064563930553"/>
                  <c:y val="7.7288923645237761E-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3-33C5-49E6-AD6E-0D3809CFBD4E}"/>
                </c:ext>
              </c:extLst>
            </c:dLbl>
            <c:dLbl>
              <c:idx val="2"/>
              <c:layout>
                <c:manualLayout>
                  <c:x val="-8.0943920840669537E-2"/>
                  <c:y val="-0.1996630527501975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5-33C5-49E6-AD6E-0D3809CFBD4E}"/>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'Branch Performence'!$B$4:$B$7</c:f>
              <c:strCache>
                <c:ptCount val="3"/>
                <c:pt idx="0">
                  <c:v>High</c:v>
                </c:pt>
                <c:pt idx="1">
                  <c:v>Low</c:v>
                </c:pt>
                <c:pt idx="2">
                  <c:v>Medium</c:v>
                </c:pt>
              </c:strCache>
            </c:strRef>
          </c:cat>
          <c:val>
            <c:numRef>
              <c:f>'Branch Performence'!$C$4:$C$7</c:f>
              <c:numCache>
                <c:formatCode>General</c:formatCode>
                <c:ptCount val="3"/>
                <c:pt idx="0">
                  <c:v>64420723</c:v>
                </c:pt>
                <c:pt idx="1">
                  <c:v>131689845</c:v>
                </c:pt>
                <c:pt idx="2">
                  <c:v>106604916</c:v>
                </c:pt>
              </c:numCache>
            </c:numRef>
          </c:val>
          <c:extLst>
            <c:ext xmlns:c16="http://schemas.microsoft.com/office/drawing/2014/chart" uri="{C3380CC4-5D6E-409C-BE32-E72D297353CC}">
              <c16:uniqueId val="{00000006-33C5-49E6-AD6E-0D3809CFBD4E}"/>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337891474597471"/>
          <c:y val="0.33052679197209484"/>
          <c:w val="0.1952648744063368"/>
          <c:h val="0.3193176057275279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DataAnalytics.xlsx]Clients!PivotTable18</c:name>
    <c:fmtId val="17"/>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t>
            </a:r>
          </a:p>
        </c:rich>
      </c:tx>
      <c:layout>
        <c:manualLayout>
          <c:xMode val="edge"/>
          <c:yMode val="edge"/>
          <c:x val="0.62781679957716841"/>
          <c:y val="2.2148394241417499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61000">
                  <a:srgbClr val="CC9BD5"/>
                </a:gs>
                <a:gs pos="100000">
                  <a:schemeClr val="accent1">
                    <a:lumMod val="7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Clients!$C$3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accent1">
                          <a:lumMod val="60000"/>
                          <a:lumOff val="40000"/>
                        </a:schemeClr>
                      </a:solidFill>
                    </a:ln>
                    <a:effectLst/>
                  </c:spPr>
                </c15:leaderLines>
              </c:ext>
            </c:extLst>
          </c:dLbls>
          <c:cat>
            <c:strRef>
              <c:f>Clients!$B$4:$B$11</c:f>
              <c:strCache>
                <c:ptCount val="7"/>
                <c:pt idx="0">
                  <c:v>Kavya Gupta</c:v>
                </c:pt>
                <c:pt idx="1">
                  <c:v>Kavya Malhotra</c:v>
                </c:pt>
                <c:pt idx="2">
                  <c:v>Kavya Reddy</c:v>
                </c:pt>
                <c:pt idx="3">
                  <c:v>Laksh Sharma</c:v>
                </c:pt>
                <c:pt idx="4">
                  <c:v>Nisha Chopra</c:v>
                </c:pt>
                <c:pt idx="5">
                  <c:v>Nisha Reddy</c:v>
                </c:pt>
                <c:pt idx="6">
                  <c:v>Vivaan Gupta</c:v>
                </c:pt>
              </c:strCache>
            </c:strRef>
          </c:cat>
          <c:val>
            <c:numRef>
              <c:f>Clients!$C$4:$C$11</c:f>
              <c:numCache>
                <c:formatCode>General</c:formatCode>
                <c:ptCount val="7"/>
                <c:pt idx="0">
                  <c:v>7903799</c:v>
                </c:pt>
                <c:pt idx="1">
                  <c:v>7957683</c:v>
                </c:pt>
                <c:pt idx="2">
                  <c:v>7518105</c:v>
                </c:pt>
                <c:pt idx="3">
                  <c:v>8164201</c:v>
                </c:pt>
                <c:pt idx="4">
                  <c:v>7671368</c:v>
                </c:pt>
                <c:pt idx="5">
                  <c:v>8775479</c:v>
                </c:pt>
                <c:pt idx="6">
                  <c:v>9082957</c:v>
                </c:pt>
              </c:numCache>
            </c:numRef>
          </c:val>
          <c:smooth val="0"/>
          <c:extLst>
            <c:ext xmlns:c16="http://schemas.microsoft.com/office/drawing/2014/chart" uri="{C3380CC4-5D6E-409C-BE32-E72D297353CC}">
              <c16:uniqueId val="{00000000-54B6-4833-8517-78B15EC6AC86}"/>
            </c:ext>
          </c:extLst>
        </c:ser>
        <c:dLbls>
          <c:dLblPos val="t"/>
          <c:showLegendKey val="0"/>
          <c:showVal val="1"/>
          <c:showCatName val="0"/>
          <c:showSerName val="0"/>
          <c:showPercent val="0"/>
          <c:showBubbleSize val="0"/>
        </c:dLbls>
        <c:dropLines>
          <c:spPr>
            <a:ln w="9525" cap="flat" cmpd="sng" algn="ctr">
              <a:gradFill>
                <a:gsLst>
                  <a:gs pos="21000">
                    <a:srgbClr val="E19BD5"/>
                  </a:gs>
                  <a:gs pos="100000">
                    <a:schemeClr val="accent1">
                      <a:lumMod val="30000"/>
                      <a:lumOff val="70000"/>
                    </a:schemeClr>
                  </a:gs>
                </a:gsLst>
                <a:lin ang="5400000" scaled="1"/>
              </a:gradFill>
              <a:round/>
            </a:ln>
            <a:effectLst/>
          </c:spPr>
        </c:dropLines>
        <c:marker val="1"/>
        <c:smooth val="0"/>
        <c:axId val="972542704"/>
        <c:axId val="972569744"/>
      </c:lineChart>
      <c:catAx>
        <c:axId val="97254270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972569744"/>
        <c:crosses val="autoZero"/>
        <c:auto val="1"/>
        <c:lblAlgn val="ctr"/>
        <c:lblOffset val="100"/>
        <c:noMultiLvlLbl val="0"/>
      </c:catAx>
      <c:valAx>
        <c:axId val="972569744"/>
        <c:scaling>
          <c:orientation val="minMax"/>
        </c:scaling>
        <c:delete val="0"/>
        <c:axPos val="l"/>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97254270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State!PivotTable1</c:name>
    <c:fmtId val="5"/>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a:gsLst>
              <a:gs pos="0">
                <a:srgbClr val="C19BD5"/>
              </a:gs>
              <a:gs pos="100000">
                <a:schemeClr val="accent1">
                  <a:lumMod val="75000"/>
                </a:schemeClr>
              </a:gs>
            </a:gsLst>
            <a:lin ang="5400000" scaled="1"/>
          </a:gradFill>
          <a:ln>
            <a:solidFill>
              <a:schemeClr val="bg1"/>
            </a:solidFill>
          </a:ln>
          <a:effectLst/>
        </c:spPr>
        <c:marker>
          <c:symbol val="none"/>
        </c:marker>
      </c:pivotFmt>
      <c:pivotFmt>
        <c:idx val="7"/>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8"/>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a:gsLst>
              <a:gs pos="0">
                <a:srgbClr val="E19BD5"/>
              </a:gs>
              <a:gs pos="100000">
                <a:schemeClr val="accent1">
                  <a:lumMod val="75000"/>
                </a:schemeClr>
              </a:gs>
            </a:gsLst>
            <a:lin ang="5400000" scaled="1"/>
          </a:gradFill>
          <a:ln>
            <a:solidFill>
              <a:schemeClr val="bg1"/>
            </a:solidFill>
          </a:ln>
          <a:effectLst/>
        </c:spPr>
      </c:pivotFmt>
      <c:pivotFmt>
        <c:idx val="1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rgbClr val="E19BD5"/>
              </a:gs>
              <a:gs pos="100000">
                <a:schemeClr val="accent1">
                  <a:lumMod val="75000"/>
                </a:schemeClr>
              </a:gs>
            </a:gsLst>
            <a:lin ang="5400000" scaled="1"/>
          </a:gradFill>
          <a:ln>
            <a:solidFill>
              <a:schemeClr val="bg1"/>
            </a:solidFill>
          </a:ln>
          <a:effectLst/>
        </c:spPr>
      </c:pivotFmt>
      <c:pivotFmt>
        <c:idx val="14"/>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9EB89F89-3501-42E7-9E0C-09EACECD2586}"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15:dlblFieldTable/>
              <c15:showDataLabelsRange val="0"/>
            </c:ext>
          </c:extLst>
        </c:dLbl>
      </c:pivotFmt>
      <c:pivotFmt>
        <c:idx val="1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AD18050F-C319-40C3-8FDB-6324FBA38D9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15:dlblFieldTable/>
              <c15:showDataLabelsRange val="0"/>
            </c:ext>
          </c:extLst>
        </c:dLbl>
      </c:pivotFmt>
      <c:pivotFmt>
        <c:idx val="1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9"/>
        <c:spPr>
          <a:gradFill>
            <a:gsLst>
              <a:gs pos="0">
                <a:srgbClr val="E19BD5"/>
              </a:gs>
              <a:gs pos="100000">
                <a:schemeClr val="accent1">
                  <a:lumMod val="75000"/>
                </a:schemeClr>
              </a:gs>
            </a:gsLst>
            <a:lin ang="5400000" scaled="1"/>
          </a:gradFill>
          <a:ln>
            <a:solidFill>
              <a:schemeClr val="bg1"/>
            </a:solidFill>
          </a:ln>
          <a:effectLst/>
        </c:spPr>
      </c:pivotFmt>
      <c:pivotFmt>
        <c:idx val="20"/>
        <c:spPr>
          <a:gradFill>
            <a:gsLst>
              <a:gs pos="0">
                <a:srgbClr val="E19BD5"/>
              </a:gs>
              <a:gs pos="100000">
                <a:schemeClr val="accent1">
                  <a:lumMod val="75000"/>
                </a:schemeClr>
              </a:gs>
            </a:gsLst>
            <a:lin ang="5400000" scaled="1"/>
          </a:gradFill>
          <a:ln>
            <a:solidFill>
              <a:schemeClr val="bg1"/>
            </a:solidFill>
          </a:ln>
          <a:effectLst/>
        </c:spPr>
      </c:pivotFmt>
      <c:pivotFmt>
        <c:idx val="2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2"/>
        <c:spPr>
          <a:gradFill>
            <a:gsLst>
              <a:gs pos="0">
                <a:srgbClr val="E19BD5"/>
              </a:gs>
              <a:gs pos="100000">
                <a:schemeClr val="accent1">
                  <a:lumMod val="75000"/>
                </a:schemeClr>
              </a:gs>
            </a:gsLst>
            <a:lin ang="5400000" scaled="1"/>
          </a:gradFill>
          <a:ln>
            <a:solidFill>
              <a:schemeClr val="bg1"/>
            </a:solidFill>
          </a:ln>
          <a:effectLst/>
        </c:spPr>
      </c:pivotFmt>
      <c:pivotFmt>
        <c:idx val="2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4"/>
        <c:spPr>
          <a:gradFill>
            <a:gsLst>
              <a:gs pos="0">
                <a:srgbClr val="E19BD5"/>
              </a:gs>
              <a:gs pos="100000">
                <a:schemeClr val="accent1">
                  <a:lumMod val="75000"/>
                </a:schemeClr>
              </a:gs>
            </a:gsLst>
            <a:lin ang="5400000" scaled="1"/>
          </a:gradFill>
          <a:ln>
            <a:solidFill>
              <a:schemeClr val="bg1"/>
            </a:solidFill>
          </a:ln>
          <a:effectLst/>
        </c:spPr>
      </c:pivotFmt>
      <c:pivotFmt>
        <c:idx val="25"/>
        <c:spPr>
          <a:gradFill>
            <a:gsLst>
              <a:gs pos="0">
                <a:srgbClr val="E19BD5"/>
              </a:gs>
              <a:gs pos="100000">
                <a:schemeClr val="accent1">
                  <a:lumMod val="75000"/>
                </a:schemeClr>
              </a:gs>
            </a:gsLst>
            <a:lin ang="5400000" scaled="1"/>
          </a:gradFill>
          <a:ln>
            <a:solidFill>
              <a:schemeClr val="bg1"/>
            </a:solidFill>
          </a:ln>
          <a:effectLst/>
        </c:spPr>
      </c:pivotFmt>
      <c:pivotFmt>
        <c:idx val="26"/>
        <c:spPr>
          <a:gradFill>
            <a:gsLst>
              <a:gs pos="0">
                <a:srgbClr val="E19BD5"/>
              </a:gs>
              <a:gs pos="100000">
                <a:schemeClr val="accent1">
                  <a:lumMod val="75000"/>
                </a:schemeClr>
              </a:gs>
            </a:gsLst>
            <a:lin ang="5400000" scaled="1"/>
          </a:gradFill>
          <a:ln>
            <a:solidFill>
              <a:schemeClr val="bg1"/>
            </a:solidFill>
          </a:ln>
          <a:effectLst/>
        </c:spPr>
      </c:pivotFmt>
      <c:pivotFmt>
        <c:idx val="27"/>
        <c:spPr>
          <a:gradFill>
            <a:gsLst>
              <a:gs pos="0">
                <a:srgbClr val="E19BD5"/>
              </a:gs>
              <a:gs pos="100000">
                <a:schemeClr val="accent1">
                  <a:lumMod val="75000"/>
                </a:schemeClr>
              </a:gs>
            </a:gsLst>
            <a:lin ang="5400000" scaled="1"/>
          </a:gradFill>
          <a:ln>
            <a:solidFill>
              <a:schemeClr val="bg1"/>
            </a:solidFill>
          </a:ln>
          <a:effectLst/>
        </c:spPr>
      </c:pivotFmt>
    </c:pivotFmts>
    <c:plotArea>
      <c:layout/>
      <c:barChart>
        <c:barDir val="col"/>
        <c:grouping val="clustered"/>
        <c:varyColors val="0"/>
        <c:ser>
          <c:idx val="0"/>
          <c:order val="0"/>
          <c:tx>
            <c:strRef>
              <c:f>'Branch State'!$C$3</c:f>
              <c:strCache>
                <c:ptCount val="1"/>
                <c:pt idx="0">
                  <c:v>Sum of Loan Amount</c:v>
                </c:pt>
              </c:strCache>
            </c:strRef>
          </c:tx>
          <c:spPr>
            <a:gradFill>
              <a:gsLst>
                <a:gs pos="0">
                  <a:srgbClr val="E19BD5"/>
                </a:gs>
                <a:gs pos="100000">
                  <a:schemeClr val="accent1">
                    <a:lumMod val="75000"/>
                  </a:schemeClr>
                </a:gs>
              </a:gsLst>
              <a:lin ang="5400000" scaled="1"/>
            </a:gradFill>
            <a:ln>
              <a:solidFill>
                <a:schemeClr val="bg1"/>
              </a:solidFill>
            </a:ln>
            <a:effectLst/>
          </c:spPr>
          <c:invertIfNegative val="0"/>
          <c:dLbls>
            <c:delete val="1"/>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State'!$C$4:$C$14</c:f>
              <c:numCache>
                <c:formatCode>General</c:formatCode>
                <c:ptCount val="10"/>
                <c:pt idx="0">
                  <c:v>28652439</c:v>
                </c:pt>
                <c:pt idx="1">
                  <c:v>12655063</c:v>
                </c:pt>
                <c:pt idx="2">
                  <c:v>7490567</c:v>
                </c:pt>
                <c:pt idx="3">
                  <c:v>13759256</c:v>
                </c:pt>
                <c:pt idx="4">
                  <c:v>7611552</c:v>
                </c:pt>
                <c:pt idx="5">
                  <c:v>4231776</c:v>
                </c:pt>
                <c:pt idx="6">
                  <c:v>98973745</c:v>
                </c:pt>
                <c:pt idx="7">
                  <c:v>29208434</c:v>
                </c:pt>
                <c:pt idx="8">
                  <c:v>62983176</c:v>
                </c:pt>
                <c:pt idx="9">
                  <c:v>33590430</c:v>
                </c:pt>
              </c:numCache>
            </c:numRef>
          </c:val>
          <c:extLst>
            <c:ext xmlns:c16="http://schemas.microsoft.com/office/drawing/2014/chart" uri="{C3380CC4-5D6E-409C-BE32-E72D297353CC}">
              <c16:uniqueId val="{00000000-38CF-414A-98EC-D8A46BE0F118}"/>
            </c:ext>
          </c:extLst>
        </c:ser>
        <c:ser>
          <c:idx val="1"/>
          <c:order val="1"/>
          <c:tx>
            <c:strRef>
              <c:f>'Branch State'!$D$3</c:f>
              <c:strCache>
                <c:ptCount val="1"/>
                <c:pt idx="0">
                  <c:v>Sum of Funded Amount</c:v>
                </c:pt>
              </c:strCache>
            </c:strRef>
          </c:tx>
          <c:spPr>
            <a:gradFill>
              <a:gsLst>
                <a:gs pos="0">
                  <a:schemeClr val="accent1">
                    <a:lumMod val="75000"/>
                  </a:schemeClr>
                </a:gs>
                <a:gs pos="100000">
                  <a:srgbClr val="C198E0"/>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B-38CF-414A-98EC-D8A46BE0F118}"/>
              </c:ext>
            </c:extLst>
          </c:dPt>
          <c:dPt>
            <c:idx val="1"/>
            <c:invertIfNegative val="0"/>
            <c:bubble3D val="0"/>
            <c:extLst>
              <c:ext xmlns:c16="http://schemas.microsoft.com/office/drawing/2014/chart" uri="{C3380CC4-5D6E-409C-BE32-E72D297353CC}">
                <c16:uniqueId val="{0000000A-38CF-414A-98EC-D8A46BE0F118}"/>
              </c:ext>
            </c:extLst>
          </c:dPt>
          <c:dPt>
            <c:idx val="2"/>
            <c:invertIfNegative val="0"/>
            <c:bubble3D val="0"/>
            <c:extLst>
              <c:ext xmlns:c16="http://schemas.microsoft.com/office/drawing/2014/chart" uri="{C3380CC4-5D6E-409C-BE32-E72D297353CC}">
                <c16:uniqueId val="{0000000E-38CF-414A-98EC-D8A46BE0F118}"/>
              </c:ext>
            </c:extLst>
          </c:dPt>
          <c:dPt>
            <c:idx val="3"/>
            <c:invertIfNegative val="0"/>
            <c:bubble3D val="0"/>
            <c:extLst>
              <c:ext xmlns:c16="http://schemas.microsoft.com/office/drawing/2014/chart" uri="{C3380CC4-5D6E-409C-BE32-E72D297353CC}">
                <c16:uniqueId val="{00000010-38CF-414A-98EC-D8A46BE0F118}"/>
              </c:ext>
            </c:extLst>
          </c:dPt>
          <c:dPt>
            <c:idx val="4"/>
            <c:invertIfNegative val="0"/>
            <c:bubble3D val="0"/>
            <c:extLst>
              <c:ext xmlns:c16="http://schemas.microsoft.com/office/drawing/2014/chart" uri="{C3380CC4-5D6E-409C-BE32-E72D297353CC}">
                <c16:uniqueId val="{00000009-38CF-414A-98EC-D8A46BE0F118}"/>
              </c:ext>
            </c:extLst>
          </c:dPt>
          <c:dPt>
            <c:idx val="5"/>
            <c:invertIfNegative val="0"/>
            <c:bubble3D val="0"/>
            <c:extLst>
              <c:ext xmlns:c16="http://schemas.microsoft.com/office/drawing/2014/chart" uri="{C3380CC4-5D6E-409C-BE32-E72D297353CC}">
                <c16:uniqueId val="{00000008-38CF-414A-98EC-D8A46BE0F118}"/>
              </c:ext>
            </c:extLst>
          </c:dPt>
          <c:dPt>
            <c:idx val="6"/>
            <c:invertIfNegative val="0"/>
            <c:bubble3D val="0"/>
            <c:extLst>
              <c:ext xmlns:c16="http://schemas.microsoft.com/office/drawing/2014/chart" uri="{C3380CC4-5D6E-409C-BE32-E72D297353CC}">
                <c16:uniqueId val="{00000007-38CF-414A-98EC-D8A46BE0F118}"/>
              </c:ext>
            </c:extLst>
          </c:dPt>
          <c:dPt>
            <c:idx val="7"/>
            <c:invertIfNegative val="0"/>
            <c:bubble3D val="0"/>
            <c:extLst>
              <c:ext xmlns:c16="http://schemas.microsoft.com/office/drawing/2014/chart" uri="{C3380CC4-5D6E-409C-BE32-E72D297353CC}">
                <c16:uniqueId val="{00000004-38CF-414A-98EC-D8A46BE0F118}"/>
              </c:ext>
            </c:extLst>
          </c:dPt>
          <c:dPt>
            <c:idx val="8"/>
            <c:invertIfNegative val="0"/>
            <c:bubble3D val="0"/>
            <c:extLst>
              <c:ext xmlns:c16="http://schemas.microsoft.com/office/drawing/2014/chart" uri="{C3380CC4-5D6E-409C-BE32-E72D297353CC}">
                <c16:uniqueId val="{00000002-38CF-414A-98EC-D8A46BE0F118}"/>
              </c:ext>
            </c:extLst>
          </c:dPt>
          <c:dPt>
            <c:idx val="9"/>
            <c:invertIfNegative val="0"/>
            <c:bubble3D val="0"/>
            <c:extLst>
              <c:ext xmlns:c16="http://schemas.microsoft.com/office/drawing/2014/chart" uri="{C3380CC4-5D6E-409C-BE32-E72D297353CC}">
                <c16:uniqueId val="{00000005-38CF-414A-98EC-D8A46BE0F118}"/>
              </c:ext>
            </c:extLst>
          </c:dPt>
          <c:dLbls>
            <c:dLbl>
              <c:idx val="0"/>
              <c:delete val="1"/>
              <c:extLst>
                <c:ext xmlns:c15="http://schemas.microsoft.com/office/drawing/2012/chart" uri="{CE6537A1-D6FC-4f65-9D91-7224C49458BB}"/>
                <c:ext xmlns:c16="http://schemas.microsoft.com/office/drawing/2014/chart" uri="{C3380CC4-5D6E-409C-BE32-E72D297353CC}">
                  <c16:uniqueId val="{0000000B-38CF-414A-98EC-D8A46BE0F118}"/>
                </c:ext>
              </c:extLst>
            </c:dLbl>
            <c:dLbl>
              <c:idx val="1"/>
              <c:delete val="1"/>
              <c:extLst>
                <c:ext xmlns:c15="http://schemas.microsoft.com/office/drawing/2012/chart" uri="{CE6537A1-D6FC-4f65-9D91-7224C49458BB}"/>
                <c:ext xmlns:c16="http://schemas.microsoft.com/office/drawing/2014/chart" uri="{C3380CC4-5D6E-409C-BE32-E72D297353CC}">
                  <c16:uniqueId val="{0000000A-38CF-414A-98EC-D8A46BE0F118}"/>
                </c:ext>
              </c:extLst>
            </c:dLbl>
            <c:dLbl>
              <c:idx val="2"/>
              <c:delete val="1"/>
              <c:extLst>
                <c:ext xmlns:c15="http://schemas.microsoft.com/office/drawing/2012/chart" uri="{CE6537A1-D6FC-4f65-9D91-7224C49458BB}"/>
                <c:ext xmlns:c16="http://schemas.microsoft.com/office/drawing/2014/chart" uri="{C3380CC4-5D6E-409C-BE32-E72D297353CC}">
                  <c16:uniqueId val="{0000000E-38CF-414A-98EC-D8A46BE0F118}"/>
                </c:ext>
              </c:extLst>
            </c:dLbl>
            <c:dLbl>
              <c:idx val="3"/>
              <c:delete val="1"/>
              <c:extLst>
                <c:ext xmlns:c15="http://schemas.microsoft.com/office/drawing/2012/chart" uri="{CE6537A1-D6FC-4f65-9D91-7224C49458BB}"/>
                <c:ext xmlns:c16="http://schemas.microsoft.com/office/drawing/2014/chart" uri="{C3380CC4-5D6E-409C-BE32-E72D297353CC}">
                  <c16:uniqueId val="{00000010-38CF-414A-98EC-D8A46BE0F118}"/>
                </c:ext>
              </c:extLst>
            </c:dLbl>
            <c:dLbl>
              <c:idx val="4"/>
              <c:delete val="1"/>
              <c:extLst>
                <c:ext xmlns:c15="http://schemas.microsoft.com/office/drawing/2012/chart" uri="{CE6537A1-D6FC-4f65-9D91-7224C49458BB}"/>
                <c:ext xmlns:c16="http://schemas.microsoft.com/office/drawing/2014/chart" uri="{C3380CC4-5D6E-409C-BE32-E72D297353CC}">
                  <c16:uniqueId val="{00000009-38CF-414A-98EC-D8A46BE0F118}"/>
                </c:ext>
              </c:extLst>
            </c:dLbl>
            <c:dLbl>
              <c:idx val="5"/>
              <c:layout>
                <c:manualLayout>
                  <c:x val="2.6921547902581423E-2"/>
                  <c:y val="0"/>
                </c:manualLayout>
              </c:layout>
              <c:tx>
                <c:rich>
                  <a:bodyPr/>
                  <a:lstStyle/>
                  <a:p>
                    <a:r>
                      <a:rPr lang="en-US"/>
                      <a:t>Funded</a:t>
                    </a:r>
                  </a:p>
                  <a:p>
                    <a:r>
                      <a:rPr lang="en-US" baseline="0"/>
                      <a:t>, </a:t>
                    </a:r>
                    <a:fld id="{AD18050F-C319-40C3-8FDB-6324FBA38D92}"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layout/>
                  <c15:dlblFieldTable/>
                  <c15:showDataLabelsRange val="0"/>
                </c:ext>
                <c:ext xmlns:c16="http://schemas.microsoft.com/office/drawing/2014/chart" uri="{C3380CC4-5D6E-409C-BE32-E72D297353CC}">
                  <c16:uniqueId val="{00000008-38CF-414A-98EC-D8A46BE0F118}"/>
                </c:ext>
              </c:extLst>
            </c:dLbl>
            <c:dLbl>
              <c:idx val="6"/>
              <c:layout>
                <c:manualLayout>
                  <c:x val="7.2481090506950119E-2"/>
                  <c:y val="-1.5983038681890126E-2"/>
                </c:manualLayout>
              </c:layout>
              <c:tx>
                <c:rich>
                  <a:bodyPr/>
                  <a:lstStyle/>
                  <a:p>
                    <a:r>
                      <a:rPr lang="en-US"/>
                      <a:t>Funded</a:t>
                    </a:r>
                  </a:p>
                  <a:p>
                    <a:r>
                      <a:rPr lang="en-US" baseline="0"/>
                      <a:t>, </a:t>
                    </a:r>
                    <a:fld id="{9EB89F89-3501-42E7-9E0C-09EACECD2586}"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layout/>
                  <c15:dlblFieldTable/>
                  <c15:showDataLabelsRange val="0"/>
                </c:ext>
                <c:ext xmlns:c16="http://schemas.microsoft.com/office/drawing/2014/chart" uri="{C3380CC4-5D6E-409C-BE32-E72D297353CC}">
                  <c16:uniqueId val="{00000007-38CF-414A-98EC-D8A46BE0F118}"/>
                </c:ext>
              </c:extLst>
            </c:dLbl>
            <c:dLbl>
              <c:idx val="7"/>
              <c:delete val="1"/>
              <c:extLst>
                <c:ext xmlns:c15="http://schemas.microsoft.com/office/drawing/2012/chart" uri="{CE6537A1-D6FC-4f65-9D91-7224C49458BB}"/>
                <c:ext xmlns:c16="http://schemas.microsoft.com/office/drawing/2014/chart" uri="{C3380CC4-5D6E-409C-BE32-E72D297353CC}">
                  <c16:uniqueId val="{00000004-38CF-414A-98EC-D8A46BE0F118}"/>
                </c:ext>
              </c:extLst>
            </c:dLbl>
            <c:dLbl>
              <c:idx val="8"/>
              <c:delete val="1"/>
              <c:extLst>
                <c:ext xmlns:c15="http://schemas.microsoft.com/office/drawing/2012/chart" uri="{CE6537A1-D6FC-4f65-9D91-7224C49458BB}"/>
                <c:ext xmlns:c16="http://schemas.microsoft.com/office/drawing/2014/chart" uri="{C3380CC4-5D6E-409C-BE32-E72D297353CC}">
                  <c16:uniqueId val="{00000002-38CF-414A-98EC-D8A46BE0F118}"/>
                </c:ext>
              </c:extLst>
            </c:dLbl>
            <c:dLbl>
              <c:idx val="9"/>
              <c:delete val="1"/>
              <c:extLst>
                <c:ext xmlns:c15="http://schemas.microsoft.com/office/drawing/2012/chart" uri="{CE6537A1-D6FC-4f65-9D91-7224C49458BB}"/>
                <c:ext xmlns:c16="http://schemas.microsoft.com/office/drawing/2014/chart" uri="{C3380CC4-5D6E-409C-BE32-E72D297353CC}">
                  <c16:uniqueId val="{00000005-38CF-414A-98EC-D8A46BE0F118}"/>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State'!$D$4:$D$14</c:f>
              <c:numCache>
                <c:formatCode>General</c:formatCode>
                <c:ptCount val="10"/>
                <c:pt idx="0">
                  <c:v>29167474</c:v>
                </c:pt>
                <c:pt idx="1">
                  <c:v>14159983</c:v>
                </c:pt>
                <c:pt idx="2">
                  <c:v>7134335</c:v>
                </c:pt>
                <c:pt idx="3">
                  <c:v>13479934</c:v>
                </c:pt>
                <c:pt idx="4">
                  <c:v>8163811</c:v>
                </c:pt>
                <c:pt idx="5">
                  <c:v>4591825</c:v>
                </c:pt>
                <c:pt idx="6">
                  <c:v>95693601</c:v>
                </c:pt>
                <c:pt idx="7">
                  <c:v>30094360</c:v>
                </c:pt>
                <c:pt idx="8">
                  <c:v>63375507</c:v>
                </c:pt>
                <c:pt idx="9">
                  <c:v>33003642</c:v>
                </c:pt>
              </c:numCache>
            </c:numRef>
          </c:val>
          <c:extLst>
            <c:ext xmlns:c16="http://schemas.microsoft.com/office/drawing/2014/chart" uri="{C3380CC4-5D6E-409C-BE32-E72D297353CC}">
              <c16:uniqueId val="{00000001-38CF-414A-98EC-D8A46BE0F118}"/>
            </c:ext>
          </c:extLst>
        </c:ser>
        <c:dLbls>
          <c:dLblPos val="outEnd"/>
          <c:showLegendKey val="0"/>
          <c:showVal val="1"/>
          <c:showCatName val="0"/>
          <c:showSerName val="0"/>
          <c:showPercent val="0"/>
          <c:showBubbleSize val="0"/>
        </c:dLbls>
        <c:gapWidth val="121"/>
        <c:axId val="1446560080"/>
        <c:axId val="1446570064"/>
      </c:barChart>
      <c:catAx>
        <c:axId val="144656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1446570064"/>
        <c:crosses val="autoZero"/>
        <c:auto val="1"/>
        <c:lblAlgn val="ctr"/>
        <c:lblOffset val="100"/>
        <c:noMultiLvlLbl val="0"/>
      </c:catAx>
      <c:valAx>
        <c:axId val="1446570064"/>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1446560080"/>
        <c:crosses val="autoZero"/>
        <c:crossBetween val="between"/>
      </c:valAx>
      <c:spPr>
        <a:noFill/>
        <a:ln>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type Kpi!PivotTable5</c:name>
    <c:fmtId val="3"/>
  </c:pivotSource>
  <c:chart>
    <c:autoTitleDeleted val="1"/>
    <c:pivotFmts>
      <c:pivotFmt>
        <c:idx val="0"/>
        <c:spPr>
          <a:solidFill>
            <a:schemeClr val="accent1"/>
          </a:solidFill>
          <a:ln w="19050">
            <a:solidFill>
              <a:schemeClr val="lt1"/>
            </a:solidFill>
          </a:ln>
          <a:effectLst/>
        </c:spP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8"/>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s>
    <c:plotArea>
      <c:layout>
        <c:manualLayout>
          <c:layoutTarget val="inner"/>
          <c:xMode val="edge"/>
          <c:yMode val="edge"/>
          <c:x val="0.12519022310619055"/>
          <c:y val="0.10893080521836752"/>
          <c:w val="0.50717683164766558"/>
          <c:h val="0.83893888131220617"/>
        </c:manualLayout>
      </c:layout>
      <c:doughnutChart>
        <c:varyColors val="1"/>
        <c:ser>
          <c:idx val="0"/>
          <c:order val="0"/>
          <c:tx>
            <c:strRef>
              <c:f>'Payment type Kpi'!$C$3</c:f>
              <c:strCache>
                <c:ptCount val="1"/>
                <c:pt idx="0">
                  <c:v>Total</c:v>
                </c:pt>
              </c:strCache>
            </c:strRef>
          </c:tx>
          <c:dPt>
            <c:idx val="0"/>
            <c:bubble3D val="0"/>
            <c:spPr>
              <a:gradFill>
                <a:gsLst>
                  <a:gs pos="62000">
                    <a:srgbClr val="C19BD5"/>
                  </a:gs>
                  <a:gs pos="100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8822-4158-8244-FFE914F7D6B8}"/>
              </c:ext>
            </c:extLst>
          </c:dPt>
          <c:dPt>
            <c:idx val="1"/>
            <c:bubble3D val="0"/>
            <c:spPr>
              <a:gradFill>
                <a:gsLst>
                  <a:gs pos="0">
                    <a:schemeClr val="accent1">
                      <a:lumMod val="60000"/>
                      <a:lumOff val="40000"/>
                    </a:schemeClr>
                  </a:gs>
                  <a:gs pos="100000">
                    <a:srgbClr val="C198E0"/>
                  </a:gs>
                </a:gsLst>
                <a:lin ang="5400000" scaled="1"/>
              </a:gradFill>
              <a:ln w="19050">
                <a:solidFill>
                  <a:schemeClr val="lt1"/>
                </a:solidFill>
              </a:ln>
              <a:effectLst/>
            </c:spPr>
            <c:extLst>
              <c:ext xmlns:c16="http://schemas.microsoft.com/office/drawing/2014/chart" uri="{C3380CC4-5D6E-409C-BE32-E72D297353CC}">
                <c16:uniqueId val="{00000003-8822-4158-8244-FFE914F7D6B8}"/>
              </c:ext>
            </c:extLst>
          </c:dPt>
          <c:dLbls>
            <c:dLbl>
              <c:idx val="0"/>
              <c:layout>
                <c:manualLayout>
                  <c:x val="0.13000000620377028"/>
                  <c:y val="0.28671672408184457"/>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1-8822-4158-8244-FFE914F7D6B8}"/>
                </c:ext>
              </c:extLst>
            </c:dLbl>
            <c:dLbl>
              <c:idx val="1"/>
              <c:layout>
                <c:manualLayout>
                  <c:x val="-1.7517896326313353E-2"/>
                  <c:y val="-0.37142848346966229"/>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3-8822-4158-8244-FFE914F7D6B8}"/>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type Kpi'!$B$4:$B$6</c:f>
              <c:strCache>
                <c:ptCount val="2"/>
                <c:pt idx="0">
                  <c:v>Monthly EMI</c:v>
                </c:pt>
                <c:pt idx="1">
                  <c:v>Quarterly EMI</c:v>
                </c:pt>
              </c:strCache>
            </c:strRef>
          </c:cat>
          <c:val>
            <c:numRef>
              <c:f>'Payment type Kpi'!$C$4:$C$6</c:f>
              <c:numCache>
                <c:formatCode>General</c:formatCode>
                <c:ptCount val="2"/>
                <c:pt idx="0">
                  <c:v>139335.37</c:v>
                </c:pt>
                <c:pt idx="1">
                  <c:v>151741.60999999999</c:v>
                </c:pt>
              </c:numCache>
            </c:numRef>
          </c:val>
          <c:extLst>
            <c:ext xmlns:c16="http://schemas.microsoft.com/office/drawing/2014/chart" uri="{C3380CC4-5D6E-409C-BE32-E72D297353CC}">
              <c16:uniqueId val="{00000004-8822-4158-8244-FFE914F7D6B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DataAnalytics.xlsx]Clint Ownership!PivotTable19</c:name>
    <c:fmtId val="6"/>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Ownership</a:t>
            </a:r>
            <a:r>
              <a:rPr lang="en-US" sz="1200" baseline="0">
                <a:solidFill>
                  <a:schemeClr val="bg1"/>
                </a:solidFill>
                <a:latin typeface="Imprint MT Shadow" panose="04020605060303030202" pitchFamily="82" charset="0"/>
              </a:rPr>
              <a:t> </a:t>
            </a:r>
          </a:p>
          <a:p>
            <a:pPr>
              <a:defRPr sz="1200">
                <a:solidFill>
                  <a:schemeClr val="bg1"/>
                </a:solidFill>
                <a:latin typeface="Imprint MT Shadow" panose="04020605060303030202" pitchFamily="82" charset="0"/>
              </a:defRPr>
            </a:pPr>
            <a:r>
              <a:rPr lang="en-US" sz="1200">
                <a:solidFill>
                  <a:schemeClr val="bg1"/>
                </a:solidFill>
                <a:latin typeface="Imprint MT Shadow" panose="04020605060303030202" pitchFamily="82" charset="0"/>
              </a:rPr>
              <a:t>Contribution</a:t>
            </a:r>
          </a:p>
        </c:rich>
      </c:tx>
      <c:layout>
        <c:manualLayout>
          <c:xMode val="edge"/>
          <c:yMode val="edge"/>
          <c:x val="0.76892843520684961"/>
          <c:y val="7.7991602036483157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1"/>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s>
    <c:plotArea>
      <c:layout>
        <c:manualLayout>
          <c:layoutTarget val="inner"/>
          <c:xMode val="edge"/>
          <c:yMode val="edge"/>
          <c:x val="8.6802868391451071E-2"/>
          <c:y val="0.11769397813668489"/>
          <c:w val="0.42719178852643419"/>
          <c:h val="0.77820963434607027"/>
        </c:manualLayout>
      </c:layout>
      <c:doughnutChart>
        <c:varyColors val="1"/>
        <c:ser>
          <c:idx val="0"/>
          <c:order val="0"/>
          <c:tx>
            <c:strRef>
              <c:f>'Clint Ownership'!$C$3</c:f>
              <c:strCache>
                <c:ptCount val="1"/>
                <c:pt idx="0">
                  <c:v>Total</c:v>
                </c:pt>
              </c:strCache>
            </c:strRef>
          </c:tx>
          <c:dPt>
            <c:idx val="0"/>
            <c:bubble3D val="0"/>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9207-4229-92E2-E0464F08A0A6}"/>
              </c:ext>
            </c:extLst>
          </c:dPt>
          <c:dPt>
            <c:idx val="1"/>
            <c:bubble3D val="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extLst>
              <c:ext xmlns:c16="http://schemas.microsoft.com/office/drawing/2014/chart" uri="{C3380CC4-5D6E-409C-BE32-E72D297353CC}">
                <c16:uniqueId val="{00000003-9207-4229-92E2-E0464F08A0A6}"/>
              </c:ext>
            </c:extLst>
          </c:dPt>
          <c:dPt>
            <c:idx val="2"/>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5-9207-4229-92E2-E0464F08A0A6}"/>
              </c:ext>
            </c:extLst>
          </c:dPt>
          <c:dLbls>
            <c:dLbl>
              <c:idx val="0"/>
              <c:layout>
                <c:manualLayout>
                  <c:x val="0.11106688246235018"/>
                  <c:y val="-0.1043982381769766"/>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1-9207-4229-92E2-E0464F08A0A6}"/>
                </c:ext>
              </c:extLst>
            </c:dLbl>
            <c:dLbl>
              <c:idx val="1"/>
              <c:layout>
                <c:manualLayout>
                  <c:x val="0.10748407980227437"/>
                  <c:y val="2.6099559544244148E-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3-9207-4229-92E2-E0464F08A0A6}"/>
                </c:ext>
              </c:extLst>
            </c:dLbl>
            <c:dLbl>
              <c:idx val="2"/>
              <c:layout>
                <c:manualLayout>
                  <c:x val="-5.3742039901137226E-2"/>
                  <c:y val="0.15007246737940386"/>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5-9207-4229-92E2-E0464F08A0A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'Clint Ownership'!$B$4:$B$7</c:f>
              <c:strCache>
                <c:ptCount val="3"/>
                <c:pt idx="0">
                  <c:v>MORTGAGE</c:v>
                </c:pt>
                <c:pt idx="1">
                  <c:v>OWN</c:v>
                </c:pt>
                <c:pt idx="2">
                  <c:v>RENT</c:v>
                </c:pt>
              </c:strCache>
            </c:strRef>
          </c:cat>
          <c:val>
            <c:numRef>
              <c:f>'Clint Ownership'!$C$4:$C$7</c:f>
              <c:numCache>
                <c:formatCode>General</c:formatCode>
                <c:ptCount val="3"/>
                <c:pt idx="0">
                  <c:v>70973513</c:v>
                </c:pt>
                <c:pt idx="1">
                  <c:v>19961753</c:v>
                </c:pt>
                <c:pt idx="2">
                  <c:v>211780218</c:v>
                </c:pt>
              </c:numCache>
            </c:numRef>
          </c:val>
          <c:extLst>
            <c:ext xmlns:c16="http://schemas.microsoft.com/office/drawing/2014/chart" uri="{C3380CC4-5D6E-409C-BE32-E72D297353CC}">
              <c16:uniqueId val="{00000006-9207-4229-92E2-E0464F08A0A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Religion!PivotTable19</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Religion</a:t>
            </a:r>
            <a:r>
              <a:rPr lang="en-US" sz="1200" baseline="0">
                <a:solidFill>
                  <a:schemeClr val="bg1"/>
                </a:solidFill>
                <a:latin typeface="Imprint MT Shadow" panose="04020605060303030202" pitchFamily="82" charset="0"/>
              </a:rPr>
              <a:t> Contribution</a:t>
            </a:r>
            <a:endParaRPr lang="en-US" sz="1200">
              <a:solidFill>
                <a:schemeClr val="bg1"/>
              </a:solidFill>
              <a:latin typeface="Imprint MT Shadow" panose="04020605060303030202" pitchFamily="82" charset="0"/>
            </a:endParaRPr>
          </a:p>
        </c:rich>
      </c:tx>
      <c:layout>
        <c:manualLayout>
          <c:xMode val="edge"/>
          <c:yMode val="edge"/>
          <c:x val="0.64766861829107025"/>
          <c:y val="5.167464504198056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s>
    <c:plotArea>
      <c:layout>
        <c:manualLayout>
          <c:layoutTarget val="inner"/>
          <c:xMode val="edge"/>
          <c:yMode val="edge"/>
          <c:x val="9.0276084922158412E-2"/>
          <c:y val="0.1491459442524164"/>
          <c:w val="0.47794275803120156"/>
          <c:h val="0.77980141881486043"/>
        </c:manualLayout>
      </c:layout>
      <c:doughnutChart>
        <c:varyColors val="1"/>
        <c:ser>
          <c:idx val="0"/>
          <c:order val="0"/>
          <c:tx>
            <c:strRef>
              <c:f>'Client Religion'!$C$3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35A-4C02-9E0A-BE955E7BED60}"/>
              </c:ext>
            </c:extLst>
          </c:dPt>
          <c:dPt>
            <c:idx val="1"/>
            <c:bubble3D val="0"/>
            <c:spPr>
              <a:gradFill>
                <a:gsLst>
                  <a:gs pos="0">
                    <a:srgbClr val="E19BD5"/>
                  </a:gs>
                  <a:gs pos="37000">
                    <a:schemeClr val="accent1">
                      <a:lumMod val="75000"/>
                    </a:schemeClr>
                  </a:gs>
                </a:gsLst>
                <a:lin ang="5400000" scaled="1"/>
              </a:gradFill>
              <a:ln w="19050">
                <a:solidFill>
                  <a:schemeClr val="bg1"/>
                </a:solidFill>
              </a:ln>
              <a:effectLst/>
            </c:spPr>
            <c:extLst>
              <c:ext xmlns:c16="http://schemas.microsoft.com/office/drawing/2014/chart" uri="{C3380CC4-5D6E-409C-BE32-E72D297353CC}">
                <c16:uniqueId val="{00000003-135A-4C02-9E0A-BE955E7BED60}"/>
              </c:ext>
            </c:extLst>
          </c:dPt>
          <c:dPt>
            <c:idx val="2"/>
            <c:bubble3D val="0"/>
            <c:spPr>
              <a:gradFill>
                <a:gsLst>
                  <a:gs pos="0">
                    <a:schemeClr val="accent1">
                      <a:lumMod val="60000"/>
                      <a:lumOff val="4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5-135A-4C02-9E0A-BE955E7BED60}"/>
              </c:ext>
            </c:extLst>
          </c:dPt>
          <c:dPt>
            <c:idx val="3"/>
            <c:bubble3D val="0"/>
            <c:spPr>
              <a:gradFill>
                <a:gsLst>
                  <a:gs pos="0">
                    <a:schemeClr val="accent5">
                      <a:lumMod val="75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7-135A-4C02-9E0A-BE955E7BED60}"/>
              </c:ext>
            </c:extLst>
          </c:dPt>
          <c:dLbls>
            <c:dLbl>
              <c:idx val="0"/>
              <c:layout>
                <c:manualLayout>
                  <c:x val="1.1911762912773068E-2"/>
                  <c:y val="-0.11660266951763426"/>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1-135A-4C02-9E0A-BE955E7BED60}"/>
                </c:ext>
              </c:extLst>
            </c:dLbl>
            <c:dLbl>
              <c:idx val="1"/>
              <c:layout>
                <c:manualLayout>
                  <c:x val="0.14294115495327681"/>
                  <c:y val="0"/>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3-135A-4C02-9E0A-BE955E7BED60}"/>
                </c:ext>
              </c:extLst>
            </c:dLbl>
            <c:dLbl>
              <c:idx val="2"/>
              <c:layout>
                <c:manualLayout>
                  <c:x val="-0.13102939204050376"/>
                  <c:y val="3.886755650587808E-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5-135A-4C02-9E0A-BE955E7BED60}"/>
                </c:ext>
              </c:extLst>
            </c:dLbl>
            <c:dLbl>
              <c:idx val="3"/>
              <c:layout>
                <c:manualLayout>
                  <c:x val="-7.9411752751820469E-2"/>
                  <c:y val="-0.13603644777057328"/>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7-135A-4C02-9E0A-BE955E7BED6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Religion'!$B$4:$B$8</c:f>
              <c:strCache>
                <c:ptCount val="4"/>
                <c:pt idx="0">
                  <c:v>Christian</c:v>
                </c:pt>
                <c:pt idx="1">
                  <c:v>Hindu</c:v>
                </c:pt>
                <c:pt idx="2">
                  <c:v>Muslim</c:v>
                </c:pt>
                <c:pt idx="3">
                  <c:v>Sikh</c:v>
                </c:pt>
              </c:strCache>
            </c:strRef>
          </c:cat>
          <c:val>
            <c:numRef>
              <c:f>'Client Religion'!$C$4:$C$8</c:f>
              <c:numCache>
                <c:formatCode>General</c:formatCode>
                <c:ptCount val="4"/>
                <c:pt idx="0">
                  <c:v>5585993</c:v>
                </c:pt>
                <c:pt idx="1">
                  <c:v>131926918</c:v>
                </c:pt>
                <c:pt idx="2">
                  <c:v>72537228</c:v>
                </c:pt>
                <c:pt idx="3">
                  <c:v>92665345</c:v>
                </c:pt>
              </c:numCache>
            </c:numRef>
          </c:val>
          <c:extLst>
            <c:ext xmlns:c16="http://schemas.microsoft.com/office/drawing/2014/chart" uri="{C3380CC4-5D6E-409C-BE32-E72D297353CC}">
              <c16:uniqueId val="{00000008-135A-4C02-9E0A-BE955E7BED60}"/>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Caste!PivotTable19</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Cast Contribution</a:t>
            </a:r>
          </a:p>
        </c:rich>
      </c:tx>
      <c:layout>
        <c:manualLayout>
          <c:xMode val="edge"/>
          <c:yMode val="edge"/>
          <c:x val="0.76419764216830843"/>
          <c:y val="2.6405879154637612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4"/>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5"/>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6"/>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17"/>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s>
    <c:plotArea>
      <c:layout>
        <c:manualLayout>
          <c:layoutTarget val="inner"/>
          <c:xMode val="edge"/>
          <c:yMode val="edge"/>
          <c:x val="8.8408332637870651E-2"/>
          <c:y val="0.1392249978428268"/>
          <c:w val="0.45409276233512202"/>
          <c:h val="0.77495589490460093"/>
        </c:manualLayout>
      </c:layout>
      <c:doughnutChart>
        <c:varyColors val="1"/>
        <c:ser>
          <c:idx val="0"/>
          <c:order val="0"/>
          <c:tx>
            <c:strRef>
              <c:f>'Client Caste'!$C$3</c:f>
              <c:strCache>
                <c:ptCount val="1"/>
                <c:pt idx="0">
                  <c:v>Total</c:v>
                </c:pt>
              </c:strCache>
            </c:strRef>
          </c:tx>
          <c:dPt>
            <c:idx val="0"/>
            <c:bubble3D val="0"/>
            <c:spPr>
              <a:gradFill>
                <a:gsLst>
                  <a:gs pos="0">
                    <a:srgbClr val="E19BD5"/>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77FA-4CA9-936C-DC2005EF6FE1}"/>
              </c:ext>
            </c:extLst>
          </c:dPt>
          <c:dPt>
            <c:idx val="1"/>
            <c:bubble3D val="0"/>
            <c:spPr>
              <a:gradFill>
                <a:gsLst>
                  <a:gs pos="14000">
                    <a:srgbClr val="CC9BD5"/>
                  </a:gs>
                  <a:gs pos="79000">
                    <a:schemeClr val="accent1">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3-77FA-4CA9-936C-DC2005EF6FE1}"/>
              </c:ext>
            </c:extLst>
          </c:dPt>
          <c:dPt>
            <c:idx val="2"/>
            <c:bubble3D val="0"/>
            <c:spPr>
              <a:gradFill>
                <a:gsLst>
                  <a:gs pos="14000">
                    <a:srgbClr val="CC9BD5"/>
                  </a:gs>
                  <a:gs pos="79000">
                    <a:schemeClr val="accent5">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5-77FA-4CA9-936C-DC2005EF6FE1}"/>
              </c:ext>
            </c:extLst>
          </c:dPt>
          <c:dPt>
            <c:idx val="3"/>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7-77FA-4CA9-936C-DC2005EF6FE1}"/>
              </c:ext>
            </c:extLst>
          </c:dPt>
          <c:dPt>
            <c:idx val="4"/>
            <c:bubble3D val="0"/>
            <c:spPr>
              <a:gradFill>
                <a:gsLst>
                  <a:gs pos="0">
                    <a:schemeClr val="accent1">
                      <a:lumMod val="40000"/>
                      <a:lumOff val="6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9-77FA-4CA9-936C-DC2005EF6FE1}"/>
              </c:ext>
            </c:extLst>
          </c:dPt>
          <c:dLbls>
            <c:dLbl>
              <c:idx val="0"/>
              <c:layout>
                <c:manualLayout>
                  <c:x val="9.3103441956051927E-2"/>
                  <c:y val="-0.1059343019648936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1-77FA-4CA9-936C-DC2005EF6FE1}"/>
                </c:ext>
              </c:extLst>
            </c:dLbl>
            <c:dLbl>
              <c:idx val="1"/>
              <c:layout>
                <c:manualLayout>
                  <c:x val="0.1318965427710736"/>
                  <c:y val="0.13903877132892287"/>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3-77FA-4CA9-936C-DC2005EF6FE1}"/>
                </c:ext>
              </c:extLst>
            </c:dLbl>
            <c:dLbl>
              <c:idx val="2"/>
              <c:layout>
                <c:manualLayout>
                  <c:x val="6.2068961304034664E-2"/>
                  <c:y val="6.6208938728058511E-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5-77FA-4CA9-936C-DC2005EF6FE1}"/>
                </c:ext>
              </c:extLst>
            </c:dLbl>
            <c:dLbl>
              <c:idx val="3"/>
              <c:layout>
                <c:manualLayout>
                  <c:x val="-9.698275203755416E-2"/>
                  <c:y val="7.9450726473670213E-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7-77FA-4CA9-936C-DC2005EF6FE1}"/>
                </c:ext>
              </c:extLst>
            </c:dLbl>
            <c:dLbl>
              <c:idx val="4"/>
              <c:layout>
                <c:manualLayout>
                  <c:x val="-7.3706891548541181E-2"/>
                  <c:y val="-0.14565966520172874"/>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9-77FA-4CA9-936C-DC2005EF6FE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Caste'!$B$4:$B$9</c:f>
              <c:strCache>
                <c:ptCount val="5"/>
                <c:pt idx="0">
                  <c:v>General</c:v>
                </c:pt>
                <c:pt idx="1">
                  <c:v>Minority</c:v>
                </c:pt>
                <c:pt idx="2">
                  <c:v>OBC</c:v>
                </c:pt>
                <c:pt idx="3">
                  <c:v>SC</c:v>
                </c:pt>
                <c:pt idx="4">
                  <c:v>ST</c:v>
                </c:pt>
              </c:strCache>
            </c:strRef>
          </c:cat>
          <c:val>
            <c:numRef>
              <c:f>'Client Caste'!$C$4:$C$9</c:f>
              <c:numCache>
                <c:formatCode>General</c:formatCode>
                <c:ptCount val="5"/>
                <c:pt idx="0">
                  <c:v>76258170</c:v>
                </c:pt>
                <c:pt idx="1">
                  <c:v>41813995</c:v>
                </c:pt>
                <c:pt idx="2">
                  <c:v>34693959</c:v>
                </c:pt>
                <c:pt idx="3">
                  <c:v>51992626</c:v>
                </c:pt>
                <c:pt idx="4">
                  <c:v>97956734</c:v>
                </c:pt>
              </c:numCache>
            </c:numRef>
          </c:val>
          <c:extLst>
            <c:ext xmlns:c16="http://schemas.microsoft.com/office/drawing/2014/chart" uri="{C3380CC4-5D6E-409C-BE32-E72D297353CC}">
              <c16:uniqueId val="{0000000A-77FA-4CA9-936C-DC2005EF6FE1}"/>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DataAnalytics.xlsx]Clients!PivotTable18</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t>
            </a:r>
          </a:p>
        </c:rich>
      </c:tx>
      <c:layout>
        <c:manualLayout>
          <c:xMode val="edge"/>
          <c:yMode val="edge"/>
          <c:x val="0.62781679957716841"/>
          <c:y val="2.2148394241417499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61000">
                  <a:srgbClr val="CC9BD5"/>
                </a:gs>
                <a:gs pos="100000">
                  <a:schemeClr val="accent1">
                    <a:lumMod val="7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Clients!$C$3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accent1">
                          <a:lumMod val="60000"/>
                          <a:lumOff val="40000"/>
                        </a:schemeClr>
                      </a:solidFill>
                    </a:ln>
                    <a:effectLst/>
                  </c:spPr>
                </c15:leaderLines>
              </c:ext>
            </c:extLst>
          </c:dLbls>
          <c:cat>
            <c:strRef>
              <c:f>Clients!$B$4:$B$11</c:f>
              <c:strCache>
                <c:ptCount val="7"/>
                <c:pt idx="0">
                  <c:v>Kavya Gupta</c:v>
                </c:pt>
                <c:pt idx="1">
                  <c:v>Kavya Malhotra</c:v>
                </c:pt>
                <c:pt idx="2">
                  <c:v>Kavya Reddy</c:v>
                </c:pt>
                <c:pt idx="3">
                  <c:v>Laksh Sharma</c:v>
                </c:pt>
                <c:pt idx="4">
                  <c:v>Nisha Chopra</c:v>
                </c:pt>
                <c:pt idx="5">
                  <c:v>Nisha Reddy</c:v>
                </c:pt>
                <c:pt idx="6">
                  <c:v>Vivaan Gupta</c:v>
                </c:pt>
              </c:strCache>
            </c:strRef>
          </c:cat>
          <c:val>
            <c:numRef>
              <c:f>Clients!$C$4:$C$11</c:f>
              <c:numCache>
                <c:formatCode>General</c:formatCode>
                <c:ptCount val="7"/>
                <c:pt idx="0">
                  <c:v>7903799</c:v>
                </c:pt>
                <c:pt idx="1">
                  <c:v>7957683</c:v>
                </c:pt>
                <c:pt idx="2">
                  <c:v>7518105</c:v>
                </c:pt>
                <c:pt idx="3">
                  <c:v>8164201</c:v>
                </c:pt>
                <c:pt idx="4">
                  <c:v>7671368</c:v>
                </c:pt>
                <c:pt idx="5">
                  <c:v>8775479</c:v>
                </c:pt>
                <c:pt idx="6">
                  <c:v>9082957</c:v>
                </c:pt>
              </c:numCache>
            </c:numRef>
          </c:val>
          <c:smooth val="0"/>
          <c:extLst>
            <c:ext xmlns:c16="http://schemas.microsoft.com/office/drawing/2014/chart" uri="{C3380CC4-5D6E-409C-BE32-E72D297353CC}">
              <c16:uniqueId val="{00000000-DD07-4EE9-85EA-734CD1BE1275}"/>
            </c:ext>
          </c:extLst>
        </c:ser>
        <c:dLbls>
          <c:dLblPos val="t"/>
          <c:showLegendKey val="0"/>
          <c:showVal val="1"/>
          <c:showCatName val="0"/>
          <c:showSerName val="0"/>
          <c:showPercent val="0"/>
          <c:showBubbleSize val="0"/>
        </c:dLbls>
        <c:dropLines>
          <c:spPr>
            <a:ln w="9525" cap="flat" cmpd="sng" algn="ctr">
              <a:gradFill>
                <a:gsLst>
                  <a:gs pos="21000">
                    <a:srgbClr val="E19BD5"/>
                  </a:gs>
                  <a:gs pos="100000">
                    <a:schemeClr val="accent1">
                      <a:lumMod val="30000"/>
                      <a:lumOff val="70000"/>
                    </a:schemeClr>
                  </a:gs>
                </a:gsLst>
                <a:lin ang="5400000" scaled="1"/>
              </a:gradFill>
              <a:round/>
            </a:ln>
            <a:effectLst/>
          </c:spPr>
        </c:dropLines>
        <c:marker val="1"/>
        <c:smooth val="0"/>
        <c:axId val="972542704"/>
        <c:axId val="972569744"/>
      </c:lineChart>
      <c:catAx>
        <c:axId val="97254270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972569744"/>
        <c:crosses val="autoZero"/>
        <c:auto val="1"/>
        <c:lblAlgn val="ctr"/>
        <c:lblOffset val="100"/>
        <c:noMultiLvlLbl val="0"/>
      </c:catAx>
      <c:valAx>
        <c:axId val="972569744"/>
        <c:scaling>
          <c:orientation val="minMax"/>
        </c:scaling>
        <c:delete val="0"/>
        <c:axPos val="l"/>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97254270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Kpi!PivotTable2</c:name>
    <c:fmtId val="9"/>
  </c:pivotSource>
  <c:chart>
    <c:autoTitleDeleted val="1"/>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'Loan Kpi'!$C$3</c:f>
              <c:strCache>
                <c:ptCount val="1"/>
                <c:pt idx="0">
                  <c:v>Total</c:v>
                </c:pt>
              </c:strCache>
            </c:strRef>
          </c:tx>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Pt>
            <c:idx val="1"/>
            <c:marker>
              <c:symbol val="circle"/>
              <c:size val="5"/>
              <c:spPr>
                <a:solidFill>
                  <a:schemeClr val="accent1"/>
                </a:solidFill>
                <a:ln w="22225">
                  <a:solidFill>
                    <a:schemeClr val="lt1"/>
                  </a:solidFill>
                  <a:round/>
                </a:ln>
                <a:effectLst/>
              </c:spPr>
            </c:marker>
            <c:bubble3D val="0"/>
            <c:extLst>
              <c:ext xmlns:c16="http://schemas.microsoft.com/office/drawing/2014/chart" uri="{C3380CC4-5D6E-409C-BE32-E72D297353CC}">
                <c16:uniqueId val="{00000000-D6DE-4CED-9B7D-8B0EF1D8B704}"/>
              </c:ext>
            </c:extLst>
          </c:dPt>
          <c:dLbls>
            <c:dLbl>
              <c:idx val="1"/>
              <c:layout>
                <c:manualLayout>
                  <c:x val="-4.2496968389536594E-2"/>
                  <c:y val="-0.1108664249702600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D6DE-4CED-9B7D-8B0EF1D8B704}"/>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'Loan Kpi'!$B$4:$B$16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'Loan Kpi'!$C$4:$C$16</c:f>
              <c:numCache>
                <c:formatCode>General</c:formatCode>
                <c:ptCount val="12"/>
                <c:pt idx="0">
                  <c:v>30851743</c:v>
                </c:pt>
                <c:pt idx="1">
                  <c:v>22850050</c:v>
                </c:pt>
                <c:pt idx="2">
                  <c:v>27684474</c:v>
                </c:pt>
                <c:pt idx="3">
                  <c:v>24462673</c:v>
                </c:pt>
                <c:pt idx="4">
                  <c:v>24054167</c:v>
                </c:pt>
                <c:pt idx="5">
                  <c:v>21745425</c:v>
                </c:pt>
                <c:pt idx="6">
                  <c:v>22508797</c:v>
                </c:pt>
                <c:pt idx="7">
                  <c:v>27225952</c:v>
                </c:pt>
                <c:pt idx="8">
                  <c:v>22350208</c:v>
                </c:pt>
                <c:pt idx="9">
                  <c:v>25757268</c:v>
                </c:pt>
                <c:pt idx="10">
                  <c:v>27243984</c:v>
                </c:pt>
                <c:pt idx="11">
                  <c:v>25980743</c:v>
                </c:pt>
              </c:numCache>
            </c:numRef>
          </c:val>
          <c:smooth val="0"/>
          <c:extLst>
            <c:ext xmlns:c16="http://schemas.microsoft.com/office/drawing/2014/chart" uri="{C3380CC4-5D6E-409C-BE32-E72D297353CC}">
              <c16:uniqueId val="{00000001-D6DE-4CED-9B7D-8B0EF1D8B704}"/>
            </c:ext>
          </c:extLst>
        </c:ser>
        <c:dLbls>
          <c:dLblPos val="t"/>
          <c:showLegendKey val="0"/>
          <c:showVal val="1"/>
          <c:showCatName val="0"/>
          <c:showSerName val="0"/>
          <c:showPercent val="0"/>
          <c:showBubbleSize val="0"/>
        </c:dLbls>
        <c:dropLines>
          <c:spPr>
            <a:ln w="9525" cap="flat" cmpd="sng" algn="ctr">
              <a:gradFill>
                <a:gsLst>
                  <a:gs pos="0">
                    <a:schemeClr val="accent1">
                      <a:lumMod val="40000"/>
                      <a:lumOff val="60000"/>
                    </a:schemeClr>
                  </a:gs>
                  <a:gs pos="100000">
                    <a:srgbClr val="C198E0"/>
                  </a:gs>
                </a:gsLst>
                <a:lin ang="5400000" scaled="1"/>
              </a:gradFill>
              <a:round/>
            </a:ln>
            <a:effectLst/>
          </c:spPr>
        </c:dropLines>
        <c:marker val="1"/>
        <c:smooth val="0"/>
        <c:axId val="1728024256"/>
        <c:axId val="1728028416"/>
      </c:lineChart>
      <c:catAx>
        <c:axId val="1728024256"/>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1728028416"/>
        <c:crosses val="autoZero"/>
        <c:auto val="1"/>
        <c:lblAlgn val="ctr"/>
        <c:lblOffset val="100"/>
        <c:noMultiLvlLbl val="0"/>
      </c:catAx>
      <c:valAx>
        <c:axId val="1728028416"/>
        <c:scaling>
          <c:orientation val="minMax"/>
        </c:scaling>
        <c:delete val="0"/>
        <c:axPos val="l"/>
        <c:majorGridlines>
          <c:spPr>
            <a:ln w="9525" cap="flat" cmpd="sng" algn="ctr">
              <a:solidFill>
                <a:schemeClr val="bg1">
                  <a:alpha val="10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172802425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Behavior!PivotTable4</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r>
              <a:rPr lang="en-IN">
                <a:solidFill>
                  <a:schemeClr val="bg1"/>
                </a:solidFill>
                <a:latin typeface="Imprint MT Shadow" panose="04020605060303030202" pitchFamily="82" charset="0"/>
              </a:rPr>
              <a:t>Payment</a:t>
            </a:r>
            <a:r>
              <a:rPr lang="en-IN" baseline="0">
                <a:solidFill>
                  <a:schemeClr val="bg1"/>
                </a:solidFill>
                <a:latin typeface="Imprint MT Shadow" panose="04020605060303030202" pitchFamily="82" charset="0"/>
              </a:rPr>
              <a:t> Behavior</a:t>
            </a:r>
            <a:endParaRPr lang="en-IN">
              <a:solidFill>
                <a:schemeClr val="bg1"/>
              </a:solidFill>
              <a:latin typeface="Imprint MT Shadow" panose="04020605060303030202" pitchFamily="82"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0"/>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1"/>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12"/>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4"/>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5"/>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16"/>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8"/>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9"/>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s>
    <c:plotArea>
      <c:layout/>
      <c:doughnutChart>
        <c:varyColors val="1"/>
        <c:ser>
          <c:idx val="0"/>
          <c:order val="0"/>
          <c:tx>
            <c:strRef>
              <c:f>'Payment Behavior'!$C$3</c:f>
              <c:strCache>
                <c:ptCount val="1"/>
                <c:pt idx="0">
                  <c:v>Total</c:v>
                </c:pt>
              </c:strCache>
            </c:strRef>
          </c:tx>
          <c:spPr>
            <a:gradFill>
              <a:gsLst>
                <a:gs pos="45000">
                  <a:srgbClr val="C198E0"/>
                </a:gs>
                <a:gs pos="17000">
                  <a:schemeClr val="accent1"/>
                </a:gs>
              </a:gsLst>
              <a:lin ang="5400000" scaled="1"/>
            </a:gradFill>
            <a:ln w="9525">
              <a:solidFill>
                <a:schemeClr val="lt1"/>
              </a:solidFill>
            </a:ln>
          </c:spPr>
          <c:dPt>
            <c:idx val="0"/>
            <c:bubble3D val="0"/>
            <c:spPr>
              <a:gradFill>
                <a:gsLst>
                  <a:gs pos="73000">
                    <a:srgbClr val="C198E0"/>
                  </a:gs>
                  <a:gs pos="52000">
                    <a:schemeClr val="accent1">
                      <a:lumMod val="60000"/>
                      <a:lumOff val="40000"/>
                    </a:schemeClr>
                  </a:gs>
                </a:gsLst>
                <a:lin ang="5400000" scaled="1"/>
              </a:gradFill>
              <a:ln w="9525">
                <a:solidFill>
                  <a:schemeClr val="lt1"/>
                </a:solidFill>
              </a:ln>
              <a:effectLst/>
            </c:spPr>
            <c:extLst>
              <c:ext xmlns:c16="http://schemas.microsoft.com/office/drawing/2014/chart" uri="{C3380CC4-5D6E-409C-BE32-E72D297353CC}">
                <c16:uniqueId val="{00000001-A382-4DA2-AE64-A4453AD2C81E}"/>
              </c:ext>
            </c:extLst>
          </c:dPt>
          <c:dPt>
            <c:idx val="1"/>
            <c:bubble3D val="0"/>
            <c:spPr>
              <a:gradFill>
                <a:gsLst>
                  <a:gs pos="0">
                    <a:srgbClr val="C198E0"/>
                  </a:gs>
                  <a:gs pos="49000">
                    <a:schemeClr val="accent1">
                      <a:lumMod val="75000"/>
                    </a:schemeClr>
                  </a:gs>
                </a:gsLst>
                <a:lin ang="5400000" scaled="1"/>
              </a:gradFill>
              <a:ln w="9525">
                <a:solidFill>
                  <a:schemeClr val="lt1"/>
                </a:solidFill>
              </a:ln>
              <a:effectLst/>
            </c:spPr>
            <c:extLst>
              <c:ext xmlns:c16="http://schemas.microsoft.com/office/drawing/2014/chart" uri="{C3380CC4-5D6E-409C-BE32-E72D297353CC}">
                <c16:uniqueId val="{00000003-A382-4DA2-AE64-A4453AD2C81E}"/>
              </c:ext>
            </c:extLst>
          </c:dPt>
          <c:dPt>
            <c:idx val="2"/>
            <c:bubble3D val="0"/>
            <c:spPr>
              <a:gradFill>
                <a:gsLst>
                  <a:gs pos="56000">
                    <a:schemeClr val="accent1">
                      <a:lumMod val="40000"/>
                      <a:lumOff val="60000"/>
                    </a:schemeClr>
                  </a:gs>
                  <a:gs pos="17000">
                    <a:srgbClr val="C19BD5"/>
                  </a:gs>
                </a:gsLst>
                <a:lin ang="5400000" scaled="1"/>
              </a:gradFill>
              <a:ln w="9525">
                <a:solidFill>
                  <a:schemeClr val="lt1"/>
                </a:solidFill>
              </a:ln>
              <a:effectLst/>
            </c:spPr>
            <c:extLst>
              <c:ext xmlns:c16="http://schemas.microsoft.com/office/drawing/2014/chart" uri="{C3380CC4-5D6E-409C-BE32-E72D297353CC}">
                <c16:uniqueId val="{00000005-A382-4DA2-AE64-A4453AD2C81E}"/>
              </c:ext>
            </c:extLst>
          </c:dPt>
          <c:dLbls>
            <c:dLbl>
              <c:idx val="0"/>
              <c:layout>
                <c:manualLayout>
                  <c:x val="0.16181229773462782"/>
                  <c:y val="-6.465179352580927E-2"/>
                </c:manualLayout>
              </c:layout>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 xmlns:c16="http://schemas.microsoft.com/office/drawing/2014/chart" uri="{C3380CC4-5D6E-409C-BE32-E72D297353CC}">
                  <c16:uniqueId val="{00000001-A382-4DA2-AE64-A4453AD2C81E}"/>
                </c:ext>
              </c:extLst>
            </c:dLbl>
            <c:dLbl>
              <c:idx val="1"/>
              <c:layout>
                <c:manualLayout>
                  <c:x val="-0.16990291262135923"/>
                  <c:y val="7.7778215223097108E-2"/>
                </c:manualLayout>
              </c:layout>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 xmlns:c16="http://schemas.microsoft.com/office/drawing/2014/chart" uri="{C3380CC4-5D6E-409C-BE32-E72D297353CC}">
                  <c16:uniqueId val="{00000003-A382-4DA2-AE64-A4453AD2C81E}"/>
                </c:ext>
              </c:extLst>
            </c:dLbl>
            <c:dLbl>
              <c:idx val="2"/>
              <c:layout>
                <c:manualLayout>
                  <c:x val="-0.14832793959007556"/>
                  <c:y val="-6.6666447944007001E-2"/>
                </c:manualLayout>
              </c:layout>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 xmlns:c16="http://schemas.microsoft.com/office/drawing/2014/chart" uri="{C3380CC4-5D6E-409C-BE32-E72D297353CC}">
                  <c16:uniqueId val="{00000005-A382-4DA2-AE64-A4453AD2C81E}"/>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Behavior'!$B$4:$B$7</c:f>
              <c:strCache>
                <c:ptCount val="3"/>
                <c:pt idx="0">
                  <c:v>Late</c:v>
                </c:pt>
                <c:pt idx="1">
                  <c:v>On-Time</c:v>
                </c:pt>
                <c:pt idx="2">
                  <c:v>Very Late</c:v>
                </c:pt>
              </c:strCache>
            </c:strRef>
          </c:cat>
          <c:val>
            <c:numRef>
              <c:f>'Payment Behavior'!$C$4:$C$7</c:f>
              <c:numCache>
                <c:formatCode>General</c:formatCode>
                <c:ptCount val="3"/>
                <c:pt idx="0">
                  <c:v>53370448</c:v>
                </c:pt>
                <c:pt idx="1">
                  <c:v>226815118</c:v>
                </c:pt>
                <c:pt idx="2">
                  <c:v>31196512</c:v>
                </c:pt>
              </c:numCache>
            </c:numRef>
          </c:val>
          <c:extLst>
            <c:ext xmlns:c16="http://schemas.microsoft.com/office/drawing/2014/chart" uri="{C3380CC4-5D6E-409C-BE32-E72D297353CC}">
              <c16:uniqueId val="{00000006-A382-4DA2-AE64-A4453AD2C81E}"/>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Status Kpi!PivotTable3</c:name>
    <c:fmtId val="15"/>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5"/>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
        <c:idx val="7"/>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1"/>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2"/>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3"/>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15"/>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6"/>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7"/>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8"/>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9"/>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
        <c:idx val="2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25"/>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6"/>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7"/>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8"/>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9"/>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3"/>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s>
    <c:plotArea>
      <c:layout/>
      <c:barChart>
        <c:barDir val="col"/>
        <c:grouping val="clustered"/>
        <c:varyColors val="0"/>
        <c:ser>
          <c:idx val="0"/>
          <c:order val="0"/>
          <c:tx>
            <c:strRef>
              <c:f>'Loan Status Kpi'!$C$3</c:f>
              <c:strCache>
                <c:ptCount val="1"/>
                <c:pt idx="0">
                  <c:v>Sum of Funded Amount</c:v>
                </c:pt>
              </c:strCache>
            </c:strRef>
          </c:tx>
          <c:spPr>
            <a:gradFill>
              <a:gsLst>
                <a:gs pos="79000">
                  <a:srgbClr val="C198E0"/>
                </a:gs>
                <a:gs pos="0">
                  <a:schemeClr val="accent1">
                    <a:lumMod val="60000"/>
                    <a:lumOff val="40000"/>
                  </a:schemeClr>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0-D249-48E6-99AF-5601679BBBB4}"/>
              </c:ext>
            </c:extLst>
          </c:dPt>
          <c:dPt>
            <c:idx val="1"/>
            <c:invertIfNegative val="0"/>
            <c:bubble3D val="0"/>
            <c:extLst>
              <c:ext xmlns:c16="http://schemas.microsoft.com/office/drawing/2014/chart" uri="{C3380CC4-5D6E-409C-BE32-E72D297353CC}">
                <c16:uniqueId val="{00000001-D249-48E6-99AF-5601679BBBB4}"/>
              </c:ext>
            </c:extLst>
          </c:dPt>
          <c:dPt>
            <c:idx val="2"/>
            <c:invertIfNegative val="0"/>
            <c:bubble3D val="0"/>
            <c:extLst>
              <c:ext xmlns:c16="http://schemas.microsoft.com/office/drawing/2014/chart" uri="{C3380CC4-5D6E-409C-BE32-E72D297353CC}">
                <c16:uniqueId val="{00000002-D249-48E6-99AF-5601679BBBB4}"/>
              </c:ext>
            </c:extLst>
          </c:dPt>
          <c:dPt>
            <c:idx val="3"/>
            <c:invertIfNegative val="0"/>
            <c:bubble3D val="0"/>
            <c:extLst>
              <c:ext xmlns:c16="http://schemas.microsoft.com/office/drawing/2014/chart" uri="{C3380CC4-5D6E-409C-BE32-E72D297353CC}">
                <c16:uniqueId val="{00000003-D249-48E6-99AF-5601679BBBB4}"/>
              </c:ext>
            </c:extLst>
          </c:dPt>
          <c:dLbls>
            <c:dLbl>
              <c:idx val="0"/>
              <c:tx>
                <c:rich>
                  <a:bodyPr/>
                  <a:lstStyle/>
                  <a:p>
                    <a:r>
                      <a:rPr lang="en-US"/>
                      <a:t>Funded</a:t>
                    </a:r>
                    <a:r>
                      <a:rPr lang="en-US" baseline="0"/>
                      <a:t>, </a:t>
                    </a:r>
                    <a:fld id="{786CD181-A4FE-4114-B198-1276796CEE62}"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D249-48E6-99AF-5601679BBBB4}"/>
                </c:ext>
              </c:extLst>
            </c:dLbl>
            <c:dLbl>
              <c:idx val="1"/>
              <c:layout>
                <c:manualLayout>
                  <c:x val="-9.9694818721587954E-3"/>
                  <c:y val="-2.3472486364703296E-2"/>
                </c:manualLayout>
              </c:layout>
              <c:tx>
                <c:rich>
                  <a:bodyPr/>
                  <a:lstStyle/>
                  <a:p>
                    <a:r>
                      <a:rPr lang="en-US"/>
                      <a:t>Funded</a:t>
                    </a:r>
                    <a:r>
                      <a:rPr lang="en-US" baseline="0"/>
                      <a:t>, </a:t>
                    </a:r>
                    <a:fld id="{92C87487-4415-4DDC-909C-878D2220CE77}"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D249-48E6-99AF-5601679BBBB4}"/>
                </c:ext>
              </c:extLst>
            </c:dLbl>
            <c:dLbl>
              <c:idx val="2"/>
              <c:tx>
                <c:rich>
                  <a:bodyPr/>
                  <a:lstStyle/>
                  <a:p>
                    <a:r>
                      <a:rPr lang="en-US"/>
                      <a:t>Funded</a:t>
                    </a:r>
                    <a:r>
                      <a:rPr lang="en-US" baseline="0"/>
                      <a:t>, </a:t>
                    </a:r>
                    <a:fld id="{AC48C5AB-6DC7-4203-964A-DD645A4F1030}"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D249-48E6-99AF-5601679BBBB4}"/>
                </c:ext>
              </c:extLst>
            </c:dLbl>
            <c:dLbl>
              <c:idx val="3"/>
              <c:tx>
                <c:rich>
                  <a:bodyPr/>
                  <a:lstStyle/>
                  <a:p>
                    <a:r>
                      <a:rPr lang="en-US" baseline="0"/>
                      <a:t>Funded, </a:t>
                    </a:r>
                    <a:fld id="{31FF8A82-4A08-47C6-A143-9C20C53954A1}"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D249-48E6-99AF-5601679BBBB4}"/>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Kpi'!$C$4:$C$8</c:f>
              <c:numCache>
                <c:formatCode>General</c:formatCode>
                <c:ptCount val="4"/>
                <c:pt idx="0">
                  <c:v>58189525</c:v>
                </c:pt>
                <c:pt idx="1">
                  <c:v>32429057</c:v>
                </c:pt>
                <c:pt idx="2">
                  <c:v>117696676</c:v>
                </c:pt>
                <c:pt idx="3">
                  <c:v>93426629</c:v>
                </c:pt>
              </c:numCache>
            </c:numRef>
          </c:val>
          <c:extLst>
            <c:ext xmlns:c16="http://schemas.microsoft.com/office/drawing/2014/chart" uri="{C3380CC4-5D6E-409C-BE32-E72D297353CC}">
              <c16:uniqueId val="{00000004-D249-48E6-99AF-5601679BBBB4}"/>
            </c:ext>
          </c:extLst>
        </c:ser>
        <c:dLbls>
          <c:showLegendKey val="0"/>
          <c:showVal val="1"/>
          <c:showCatName val="0"/>
          <c:showSerName val="0"/>
          <c:showPercent val="0"/>
          <c:showBubbleSize val="0"/>
        </c:dLbls>
        <c:gapWidth val="219"/>
        <c:overlap val="-27"/>
        <c:axId val="974456352"/>
        <c:axId val="974454688"/>
      </c:barChart>
      <c:lineChart>
        <c:grouping val="standard"/>
        <c:varyColors val="0"/>
        <c:ser>
          <c:idx val="1"/>
          <c:order val="1"/>
          <c:tx>
            <c:strRef>
              <c:f>'Loan Status Kpi'!$D$3</c:f>
              <c:strCache>
                <c:ptCount val="1"/>
                <c:pt idx="0">
                  <c:v>Sum of Loan Amount</c:v>
                </c:pt>
              </c:strCache>
            </c:strRef>
          </c:tx>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Pt>
            <c:idx val="0"/>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5-D249-48E6-99AF-5601679BBBB4}"/>
              </c:ext>
            </c:extLst>
          </c:dPt>
          <c:dPt>
            <c:idx val="1"/>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6-D249-48E6-99AF-5601679BBBB4}"/>
              </c:ext>
            </c:extLst>
          </c:dPt>
          <c:dPt>
            <c:idx val="2"/>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7-D249-48E6-99AF-5601679BBBB4}"/>
              </c:ext>
            </c:extLst>
          </c:dPt>
          <c:dPt>
            <c:idx val="3"/>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8-D249-48E6-99AF-5601679BBBB4}"/>
              </c:ext>
            </c:extLst>
          </c:dPt>
          <c:dLbls>
            <c:dLbl>
              <c:idx val="0"/>
              <c:layout>
                <c:manualLayout>
                  <c:x val="1.3882438090433345E-2"/>
                  <c:y val="0.17017552614409889"/>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249-48E6-99AF-5601679BBBB4}"/>
                </c:ext>
              </c:extLst>
            </c:dLbl>
            <c:dLbl>
              <c:idx val="1"/>
              <c:layout>
                <c:manualLayout>
                  <c:x val="2.0528759338539329E-2"/>
                  <c:y val="8.80218238676373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D249-48E6-99AF-5601679BBBB4}"/>
                </c:ext>
              </c:extLst>
            </c:dLbl>
            <c:dLbl>
              <c:idx val="2"/>
              <c:layout>
                <c:manualLayout>
                  <c:x val="2.8072333955139424E-2"/>
                  <c:y val="0.3051423227411428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249-48E6-99AF-5601679BBBB4}"/>
                </c:ext>
              </c:extLst>
            </c:dLbl>
            <c:dLbl>
              <c:idx val="3"/>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 xmlns:c16="http://schemas.microsoft.com/office/drawing/2014/chart" uri="{C3380CC4-5D6E-409C-BE32-E72D297353CC}">
                  <c16:uniqueId val="{00000008-D249-48E6-99AF-5601679BBBB4}"/>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Kpi'!$D$4:$D$8</c:f>
              <c:numCache>
                <c:formatCode>General</c:formatCode>
                <c:ptCount val="4"/>
                <c:pt idx="0">
                  <c:v>58701708</c:v>
                </c:pt>
                <c:pt idx="1">
                  <c:v>34514295</c:v>
                </c:pt>
                <c:pt idx="2">
                  <c:v>114210291</c:v>
                </c:pt>
                <c:pt idx="3">
                  <c:v>95289190</c:v>
                </c:pt>
              </c:numCache>
            </c:numRef>
          </c:val>
          <c:smooth val="0"/>
          <c:extLst>
            <c:ext xmlns:c16="http://schemas.microsoft.com/office/drawing/2014/chart" uri="{C3380CC4-5D6E-409C-BE32-E72D297353CC}">
              <c16:uniqueId val="{00000009-D249-48E6-99AF-5601679BBBB4}"/>
            </c:ext>
          </c:extLst>
        </c:ser>
        <c:dLbls>
          <c:showLegendKey val="0"/>
          <c:showVal val="1"/>
          <c:showCatName val="0"/>
          <c:showSerName val="0"/>
          <c:showPercent val="0"/>
          <c:showBubbleSize val="0"/>
        </c:dLbls>
        <c:marker val="1"/>
        <c:smooth val="0"/>
        <c:axId val="974456352"/>
        <c:axId val="974454688"/>
      </c:lineChart>
      <c:catAx>
        <c:axId val="974456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4688"/>
        <c:crosses val="autoZero"/>
        <c:auto val="1"/>
        <c:lblAlgn val="ctr"/>
        <c:lblOffset val="100"/>
        <c:noMultiLvlLbl val="0"/>
      </c:catAx>
      <c:valAx>
        <c:axId val="974454688"/>
        <c:scaling>
          <c:orientation val="minMax"/>
        </c:scaling>
        <c:delete val="0"/>
        <c:axPos val="l"/>
        <c:majorGridlines>
          <c:spPr>
            <a:ln w="9525" cap="flat" cmpd="sng" algn="ctr">
              <a:solidFill>
                <a:schemeClr val="bg1">
                  <a:alpha val="2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635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Kpi!PivotTable2</c:name>
    <c:fmtId val="11"/>
  </c:pivotSource>
  <c:chart>
    <c:autoTitleDeleted val="1"/>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'Loan Kpi'!$C$3</c:f>
              <c:strCache>
                <c:ptCount val="1"/>
                <c:pt idx="0">
                  <c:v>Total</c:v>
                </c:pt>
              </c:strCache>
            </c:strRef>
          </c:tx>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Pt>
            <c:idx val="1"/>
            <c:marker>
              <c:symbol val="circle"/>
              <c:size val="5"/>
              <c:spPr>
                <a:solidFill>
                  <a:schemeClr val="accent1"/>
                </a:solidFill>
                <a:ln w="22225">
                  <a:solidFill>
                    <a:schemeClr val="lt1"/>
                  </a:solidFill>
                  <a:round/>
                </a:ln>
                <a:effectLst/>
              </c:spPr>
            </c:marker>
            <c:bubble3D val="0"/>
            <c:extLst>
              <c:ext xmlns:c16="http://schemas.microsoft.com/office/drawing/2014/chart" uri="{C3380CC4-5D6E-409C-BE32-E72D297353CC}">
                <c16:uniqueId val="{00000000-D0BA-46E0-A626-8607F2CB4A9D}"/>
              </c:ext>
            </c:extLst>
          </c:dPt>
          <c:dLbls>
            <c:dLbl>
              <c:idx val="1"/>
              <c:layout>
                <c:manualLayout>
                  <c:x val="-4.2496968389536594E-2"/>
                  <c:y val="-0.1108664249702600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D0BA-46E0-A626-8607F2CB4A9D}"/>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'Loan Kpi'!$B$4:$B$16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'Loan Kpi'!$C$4:$C$16</c:f>
              <c:numCache>
                <c:formatCode>General</c:formatCode>
                <c:ptCount val="12"/>
                <c:pt idx="0">
                  <c:v>30851743</c:v>
                </c:pt>
                <c:pt idx="1">
                  <c:v>22850050</c:v>
                </c:pt>
                <c:pt idx="2">
                  <c:v>27684474</c:v>
                </c:pt>
                <c:pt idx="3">
                  <c:v>24462673</c:v>
                </c:pt>
                <c:pt idx="4">
                  <c:v>24054167</c:v>
                </c:pt>
                <c:pt idx="5">
                  <c:v>21745425</c:v>
                </c:pt>
                <c:pt idx="6">
                  <c:v>22508797</c:v>
                </c:pt>
                <c:pt idx="7">
                  <c:v>27225952</c:v>
                </c:pt>
                <c:pt idx="8">
                  <c:v>22350208</c:v>
                </c:pt>
                <c:pt idx="9">
                  <c:v>25757268</c:v>
                </c:pt>
                <c:pt idx="10">
                  <c:v>27243984</c:v>
                </c:pt>
                <c:pt idx="11">
                  <c:v>25980743</c:v>
                </c:pt>
              </c:numCache>
            </c:numRef>
          </c:val>
          <c:smooth val="0"/>
          <c:extLst>
            <c:ext xmlns:c16="http://schemas.microsoft.com/office/drawing/2014/chart" uri="{C3380CC4-5D6E-409C-BE32-E72D297353CC}">
              <c16:uniqueId val="{00000001-D0BA-46E0-A626-8607F2CB4A9D}"/>
            </c:ext>
          </c:extLst>
        </c:ser>
        <c:dLbls>
          <c:dLblPos val="t"/>
          <c:showLegendKey val="0"/>
          <c:showVal val="1"/>
          <c:showCatName val="0"/>
          <c:showSerName val="0"/>
          <c:showPercent val="0"/>
          <c:showBubbleSize val="0"/>
        </c:dLbls>
        <c:dropLines>
          <c:spPr>
            <a:ln w="9525" cap="flat" cmpd="sng" algn="ctr">
              <a:gradFill>
                <a:gsLst>
                  <a:gs pos="0">
                    <a:schemeClr val="accent1">
                      <a:lumMod val="40000"/>
                      <a:lumOff val="60000"/>
                    </a:schemeClr>
                  </a:gs>
                  <a:gs pos="100000">
                    <a:srgbClr val="C198E0"/>
                  </a:gs>
                </a:gsLst>
                <a:lin ang="5400000" scaled="1"/>
              </a:gradFill>
              <a:round/>
            </a:ln>
            <a:effectLst/>
          </c:spPr>
        </c:dropLines>
        <c:marker val="1"/>
        <c:smooth val="0"/>
        <c:axId val="1728024256"/>
        <c:axId val="1728028416"/>
      </c:lineChart>
      <c:catAx>
        <c:axId val="1728024256"/>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1728028416"/>
        <c:crosses val="autoZero"/>
        <c:auto val="1"/>
        <c:lblAlgn val="ctr"/>
        <c:lblOffset val="100"/>
        <c:noMultiLvlLbl val="0"/>
      </c:catAx>
      <c:valAx>
        <c:axId val="1728028416"/>
        <c:scaling>
          <c:orientation val="minMax"/>
        </c:scaling>
        <c:delete val="0"/>
        <c:axPos val="l"/>
        <c:majorGridlines>
          <c:spPr>
            <a:ln w="9525" cap="flat" cmpd="sng" algn="ctr">
              <a:solidFill>
                <a:schemeClr val="bg1">
                  <a:alpha val="10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172802425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State!PivotTable1</c:name>
    <c:fmtId val="17"/>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a:gsLst>
              <a:gs pos="0">
                <a:srgbClr val="C19BD5"/>
              </a:gs>
              <a:gs pos="100000">
                <a:schemeClr val="accent1">
                  <a:lumMod val="75000"/>
                </a:schemeClr>
              </a:gs>
            </a:gsLst>
            <a:lin ang="5400000" scaled="1"/>
          </a:gradFill>
          <a:ln>
            <a:solidFill>
              <a:schemeClr val="bg1"/>
            </a:solidFill>
          </a:ln>
          <a:effectLst/>
        </c:spPr>
        <c:marker>
          <c:symbol val="none"/>
        </c:marker>
      </c:pivotFmt>
      <c:pivotFmt>
        <c:idx val="7"/>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8"/>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a:gsLst>
              <a:gs pos="0">
                <a:srgbClr val="E19BD5"/>
              </a:gs>
              <a:gs pos="100000">
                <a:schemeClr val="accent1">
                  <a:lumMod val="75000"/>
                </a:schemeClr>
              </a:gs>
            </a:gsLst>
            <a:lin ang="5400000" scaled="1"/>
          </a:gradFill>
          <a:ln>
            <a:solidFill>
              <a:schemeClr val="bg1"/>
            </a:solidFill>
          </a:ln>
          <a:effectLst/>
        </c:spPr>
      </c:pivotFmt>
      <c:pivotFmt>
        <c:idx val="1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rgbClr val="E19BD5"/>
              </a:gs>
              <a:gs pos="100000">
                <a:schemeClr val="accent1">
                  <a:lumMod val="75000"/>
                </a:schemeClr>
              </a:gs>
            </a:gsLst>
            <a:lin ang="5400000" scaled="1"/>
          </a:gradFill>
          <a:ln>
            <a:solidFill>
              <a:schemeClr val="bg1"/>
            </a:solidFill>
          </a:ln>
          <a:effectLst/>
        </c:spPr>
      </c:pivotFmt>
      <c:pivotFmt>
        <c:idx val="14"/>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9"/>
        <c:spPr>
          <a:gradFill>
            <a:gsLst>
              <a:gs pos="0">
                <a:srgbClr val="E19BD5"/>
              </a:gs>
              <a:gs pos="100000">
                <a:schemeClr val="accent1">
                  <a:lumMod val="75000"/>
                </a:schemeClr>
              </a:gs>
            </a:gsLst>
            <a:lin ang="5400000" scaled="1"/>
          </a:gradFill>
          <a:ln>
            <a:solidFill>
              <a:schemeClr val="bg1"/>
            </a:solidFill>
          </a:ln>
          <a:effectLst/>
        </c:spPr>
      </c:pivotFmt>
      <c:pivotFmt>
        <c:idx val="20"/>
        <c:spPr>
          <a:gradFill>
            <a:gsLst>
              <a:gs pos="0">
                <a:srgbClr val="E19BD5"/>
              </a:gs>
              <a:gs pos="100000">
                <a:schemeClr val="accent1">
                  <a:lumMod val="75000"/>
                </a:schemeClr>
              </a:gs>
            </a:gsLst>
            <a:lin ang="5400000" scaled="1"/>
          </a:gradFill>
          <a:ln>
            <a:solidFill>
              <a:schemeClr val="bg1"/>
            </a:solidFill>
          </a:ln>
          <a:effectLst/>
        </c:spPr>
      </c:pivotFmt>
      <c:pivotFmt>
        <c:idx val="2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2"/>
        <c:spPr>
          <a:gradFill>
            <a:gsLst>
              <a:gs pos="0">
                <a:srgbClr val="E19BD5"/>
              </a:gs>
              <a:gs pos="100000">
                <a:schemeClr val="accent1">
                  <a:lumMod val="75000"/>
                </a:schemeClr>
              </a:gs>
            </a:gsLst>
            <a:lin ang="5400000" scaled="1"/>
          </a:gradFill>
          <a:ln>
            <a:solidFill>
              <a:schemeClr val="bg1"/>
            </a:solidFill>
          </a:ln>
          <a:effectLst/>
        </c:spPr>
      </c:pivotFmt>
      <c:pivotFmt>
        <c:idx val="2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4"/>
        <c:spPr>
          <a:gradFill>
            <a:gsLst>
              <a:gs pos="0">
                <a:srgbClr val="E19BD5"/>
              </a:gs>
              <a:gs pos="100000">
                <a:schemeClr val="accent1">
                  <a:lumMod val="75000"/>
                </a:schemeClr>
              </a:gs>
            </a:gsLst>
            <a:lin ang="5400000" scaled="1"/>
          </a:gradFill>
          <a:ln>
            <a:solidFill>
              <a:schemeClr val="bg1"/>
            </a:solidFill>
          </a:ln>
          <a:effectLst/>
        </c:spPr>
      </c:pivotFmt>
      <c:pivotFmt>
        <c:idx val="25"/>
        <c:spPr>
          <a:gradFill>
            <a:gsLst>
              <a:gs pos="0">
                <a:srgbClr val="E19BD5"/>
              </a:gs>
              <a:gs pos="100000">
                <a:schemeClr val="accent1">
                  <a:lumMod val="75000"/>
                </a:schemeClr>
              </a:gs>
            </a:gsLst>
            <a:lin ang="5400000" scaled="1"/>
          </a:gradFill>
          <a:ln>
            <a:solidFill>
              <a:schemeClr val="bg1"/>
            </a:solidFill>
          </a:ln>
          <a:effectLst/>
        </c:spPr>
      </c:pivotFmt>
      <c:pivotFmt>
        <c:idx val="26"/>
        <c:spPr>
          <a:gradFill>
            <a:gsLst>
              <a:gs pos="0">
                <a:srgbClr val="E19BD5"/>
              </a:gs>
              <a:gs pos="100000">
                <a:schemeClr val="accent1">
                  <a:lumMod val="75000"/>
                </a:schemeClr>
              </a:gs>
            </a:gsLst>
            <a:lin ang="5400000" scaled="1"/>
          </a:gradFill>
          <a:ln>
            <a:solidFill>
              <a:schemeClr val="bg1"/>
            </a:solidFill>
          </a:ln>
          <a:effectLst/>
        </c:spPr>
      </c:pivotFmt>
      <c:pivotFmt>
        <c:idx val="27"/>
        <c:spPr>
          <a:gradFill>
            <a:gsLst>
              <a:gs pos="0">
                <a:srgbClr val="E19BD5"/>
              </a:gs>
              <a:gs pos="100000">
                <a:schemeClr val="accent1">
                  <a:lumMod val="75000"/>
                </a:schemeClr>
              </a:gs>
            </a:gsLst>
            <a:lin ang="5400000" scaled="1"/>
          </a:gradFill>
          <a:ln>
            <a:solidFill>
              <a:schemeClr val="bg1"/>
            </a:solidFill>
          </a:ln>
          <a:effectLst/>
        </c:spPr>
      </c:pivotFmt>
      <c:pivotFmt>
        <c:idx val="28"/>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29"/>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6"/>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41"/>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4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AD18050F-C319-40C3-8FDB-6324FBA38D9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15:dlblFieldTable/>
              <c15:showDataLabelsRange val="0"/>
            </c:ext>
          </c:extLst>
        </c:dLbl>
      </c:pivotFmt>
      <c:pivotFmt>
        <c:idx val="48"/>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9EB89F89-3501-42E7-9E0C-09EACECD2586}"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15:dlblFieldTable/>
              <c15:showDataLabelsRange val="0"/>
            </c:ext>
          </c:extLst>
        </c:dLbl>
      </c:pivotFmt>
      <c:pivotFmt>
        <c:idx val="4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'Branch State'!$C$3</c:f>
              <c:strCache>
                <c:ptCount val="1"/>
                <c:pt idx="0">
                  <c:v>Sum of Loan Amount</c:v>
                </c:pt>
              </c:strCache>
            </c:strRef>
          </c:tx>
          <c:spPr>
            <a:gradFill>
              <a:gsLst>
                <a:gs pos="0">
                  <a:srgbClr val="E19BD5"/>
                </a:gs>
                <a:gs pos="100000">
                  <a:schemeClr val="accent1">
                    <a:lumMod val="75000"/>
                  </a:schemeClr>
                </a:gs>
              </a:gsLst>
              <a:lin ang="5400000" scaled="1"/>
            </a:gradFill>
            <a:ln>
              <a:solidFill>
                <a:schemeClr val="bg1"/>
              </a:solidFill>
            </a:ln>
            <a:effectLst/>
          </c:spPr>
          <c:invertIfNegative val="0"/>
          <c:dLbls>
            <c:delete val="1"/>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State'!$C$4:$C$14</c:f>
              <c:numCache>
                <c:formatCode>General</c:formatCode>
                <c:ptCount val="10"/>
                <c:pt idx="0">
                  <c:v>28652439</c:v>
                </c:pt>
                <c:pt idx="1">
                  <c:v>12655063</c:v>
                </c:pt>
                <c:pt idx="2">
                  <c:v>7490567</c:v>
                </c:pt>
                <c:pt idx="3">
                  <c:v>13759256</c:v>
                </c:pt>
                <c:pt idx="4">
                  <c:v>7611552</c:v>
                </c:pt>
                <c:pt idx="5">
                  <c:v>4231776</c:v>
                </c:pt>
                <c:pt idx="6">
                  <c:v>98973745</c:v>
                </c:pt>
                <c:pt idx="7">
                  <c:v>29208434</c:v>
                </c:pt>
                <c:pt idx="8">
                  <c:v>62983176</c:v>
                </c:pt>
                <c:pt idx="9">
                  <c:v>33590430</c:v>
                </c:pt>
              </c:numCache>
            </c:numRef>
          </c:val>
          <c:extLst>
            <c:ext xmlns:c16="http://schemas.microsoft.com/office/drawing/2014/chart" uri="{C3380CC4-5D6E-409C-BE32-E72D297353CC}">
              <c16:uniqueId val="{00000000-7C54-487C-8A41-8FF20139C967}"/>
            </c:ext>
          </c:extLst>
        </c:ser>
        <c:ser>
          <c:idx val="1"/>
          <c:order val="1"/>
          <c:tx>
            <c:strRef>
              <c:f>'Branch State'!$D$3</c:f>
              <c:strCache>
                <c:ptCount val="1"/>
                <c:pt idx="0">
                  <c:v>Sum of Funded Amount</c:v>
                </c:pt>
              </c:strCache>
            </c:strRef>
          </c:tx>
          <c:spPr>
            <a:gradFill>
              <a:gsLst>
                <a:gs pos="0">
                  <a:schemeClr val="accent1">
                    <a:lumMod val="75000"/>
                  </a:schemeClr>
                </a:gs>
                <a:gs pos="100000">
                  <a:srgbClr val="C198E0"/>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1-7C54-487C-8A41-8FF20139C967}"/>
              </c:ext>
            </c:extLst>
          </c:dPt>
          <c:dPt>
            <c:idx val="1"/>
            <c:invertIfNegative val="0"/>
            <c:bubble3D val="0"/>
            <c:extLst>
              <c:ext xmlns:c16="http://schemas.microsoft.com/office/drawing/2014/chart" uri="{C3380CC4-5D6E-409C-BE32-E72D297353CC}">
                <c16:uniqueId val="{00000002-7C54-487C-8A41-8FF20139C967}"/>
              </c:ext>
            </c:extLst>
          </c:dPt>
          <c:dPt>
            <c:idx val="2"/>
            <c:invertIfNegative val="0"/>
            <c:bubble3D val="0"/>
            <c:extLst>
              <c:ext xmlns:c16="http://schemas.microsoft.com/office/drawing/2014/chart" uri="{C3380CC4-5D6E-409C-BE32-E72D297353CC}">
                <c16:uniqueId val="{00000003-7C54-487C-8A41-8FF20139C967}"/>
              </c:ext>
            </c:extLst>
          </c:dPt>
          <c:dPt>
            <c:idx val="3"/>
            <c:invertIfNegative val="0"/>
            <c:bubble3D val="0"/>
            <c:extLst>
              <c:ext xmlns:c16="http://schemas.microsoft.com/office/drawing/2014/chart" uri="{C3380CC4-5D6E-409C-BE32-E72D297353CC}">
                <c16:uniqueId val="{00000004-7C54-487C-8A41-8FF20139C967}"/>
              </c:ext>
            </c:extLst>
          </c:dPt>
          <c:dPt>
            <c:idx val="4"/>
            <c:invertIfNegative val="0"/>
            <c:bubble3D val="0"/>
            <c:extLst>
              <c:ext xmlns:c16="http://schemas.microsoft.com/office/drawing/2014/chart" uri="{C3380CC4-5D6E-409C-BE32-E72D297353CC}">
                <c16:uniqueId val="{00000005-7C54-487C-8A41-8FF20139C967}"/>
              </c:ext>
            </c:extLst>
          </c:dPt>
          <c:dPt>
            <c:idx val="5"/>
            <c:invertIfNegative val="0"/>
            <c:bubble3D val="0"/>
            <c:extLst>
              <c:ext xmlns:c16="http://schemas.microsoft.com/office/drawing/2014/chart" uri="{C3380CC4-5D6E-409C-BE32-E72D297353CC}">
                <c16:uniqueId val="{00000006-7C54-487C-8A41-8FF20139C967}"/>
              </c:ext>
            </c:extLst>
          </c:dPt>
          <c:dPt>
            <c:idx val="6"/>
            <c:invertIfNegative val="0"/>
            <c:bubble3D val="0"/>
            <c:extLst>
              <c:ext xmlns:c16="http://schemas.microsoft.com/office/drawing/2014/chart" uri="{C3380CC4-5D6E-409C-BE32-E72D297353CC}">
                <c16:uniqueId val="{00000007-7C54-487C-8A41-8FF20139C967}"/>
              </c:ext>
            </c:extLst>
          </c:dPt>
          <c:dPt>
            <c:idx val="7"/>
            <c:invertIfNegative val="0"/>
            <c:bubble3D val="0"/>
            <c:extLst>
              <c:ext xmlns:c16="http://schemas.microsoft.com/office/drawing/2014/chart" uri="{C3380CC4-5D6E-409C-BE32-E72D297353CC}">
                <c16:uniqueId val="{00000008-7C54-487C-8A41-8FF20139C967}"/>
              </c:ext>
            </c:extLst>
          </c:dPt>
          <c:dPt>
            <c:idx val="8"/>
            <c:invertIfNegative val="0"/>
            <c:bubble3D val="0"/>
            <c:extLst>
              <c:ext xmlns:c16="http://schemas.microsoft.com/office/drawing/2014/chart" uri="{C3380CC4-5D6E-409C-BE32-E72D297353CC}">
                <c16:uniqueId val="{00000009-7C54-487C-8A41-8FF20139C967}"/>
              </c:ext>
            </c:extLst>
          </c:dPt>
          <c:dPt>
            <c:idx val="9"/>
            <c:invertIfNegative val="0"/>
            <c:bubble3D val="0"/>
            <c:extLst>
              <c:ext xmlns:c16="http://schemas.microsoft.com/office/drawing/2014/chart" uri="{C3380CC4-5D6E-409C-BE32-E72D297353CC}">
                <c16:uniqueId val="{0000000A-7C54-487C-8A41-8FF20139C967}"/>
              </c:ext>
            </c:extLst>
          </c:dPt>
          <c:dLbls>
            <c:dLbl>
              <c:idx val="0"/>
              <c:delete val="1"/>
              <c:extLst>
                <c:ext xmlns:c15="http://schemas.microsoft.com/office/drawing/2012/chart" uri="{CE6537A1-D6FC-4f65-9D91-7224C49458BB}"/>
                <c:ext xmlns:c16="http://schemas.microsoft.com/office/drawing/2014/chart" uri="{C3380CC4-5D6E-409C-BE32-E72D297353CC}">
                  <c16:uniqueId val="{00000001-7C54-487C-8A41-8FF20139C967}"/>
                </c:ext>
              </c:extLst>
            </c:dLbl>
            <c:dLbl>
              <c:idx val="1"/>
              <c:delete val="1"/>
              <c:extLst>
                <c:ext xmlns:c15="http://schemas.microsoft.com/office/drawing/2012/chart" uri="{CE6537A1-D6FC-4f65-9D91-7224C49458BB}"/>
                <c:ext xmlns:c16="http://schemas.microsoft.com/office/drawing/2014/chart" uri="{C3380CC4-5D6E-409C-BE32-E72D297353CC}">
                  <c16:uniqueId val="{00000002-7C54-487C-8A41-8FF20139C967}"/>
                </c:ext>
              </c:extLst>
            </c:dLbl>
            <c:dLbl>
              <c:idx val="2"/>
              <c:delete val="1"/>
              <c:extLst>
                <c:ext xmlns:c15="http://schemas.microsoft.com/office/drawing/2012/chart" uri="{CE6537A1-D6FC-4f65-9D91-7224C49458BB}"/>
                <c:ext xmlns:c16="http://schemas.microsoft.com/office/drawing/2014/chart" uri="{C3380CC4-5D6E-409C-BE32-E72D297353CC}">
                  <c16:uniqueId val="{00000003-7C54-487C-8A41-8FF20139C967}"/>
                </c:ext>
              </c:extLst>
            </c:dLbl>
            <c:dLbl>
              <c:idx val="3"/>
              <c:delete val="1"/>
              <c:extLst>
                <c:ext xmlns:c15="http://schemas.microsoft.com/office/drawing/2012/chart" uri="{CE6537A1-D6FC-4f65-9D91-7224C49458BB}"/>
                <c:ext xmlns:c16="http://schemas.microsoft.com/office/drawing/2014/chart" uri="{C3380CC4-5D6E-409C-BE32-E72D297353CC}">
                  <c16:uniqueId val="{00000004-7C54-487C-8A41-8FF20139C967}"/>
                </c:ext>
              </c:extLst>
            </c:dLbl>
            <c:dLbl>
              <c:idx val="4"/>
              <c:delete val="1"/>
              <c:extLst>
                <c:ext xmlns:c15="http://schemas.microsoft.com/office/drawing/2012/chart" uri="{CE6537A1-D6FC-4f65-9D91-7224C49458BB}"/>
                <c:ext xmlns:c16="http://schemas.microsoft.com/office/drawing/2014/chart" uri="{C3380CC4-5D6E-409C-BE32-E72D297353CC}">
                  <c16:uniqueId val="{00000005-7C54-487C-8A41-8FF20139C967}"/>
                </c:ext>
              </c:extLst>
            </c:dLbl>
            <c:dLbl>
              <c:idx val="5"/>
              <c:layout>
                <c:manualLayout>
                  <c:x val="2.6921547902581423E-2"/>
                  <c:y val="0"/>
                </c:manualLayout>
              </c:layout>
              <c:tx>
                <c:rich>
                  <a:bodyPr/>
                  <a:lstStyle/>
                  <a:p>
                    <a:r>
                      <a:rPr lang="en-US"/>
                      <a:t>Funded</a:t>
                    </a:r>
                  </a:p>
                  <a:p>
                    <a:r>
                      <a:rPr lang="en-US" baseline="0"/>
                      <a:t>, </a:t>
                    </a:r>
                    <a:fld id="{AD18050F-C319-40C3-8FDB-6324FBA38D92}"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layout/>
                  <c15:dlblFieldTable/>
                  <c15:showDataLabelsRange val="0"/>
                </c:ext>
                <c:ext xmlns:c16="http://schemas.microsoft.com/office/drawing/2014/chart" uri="{C3380CC4-5D6E-409C-BE32-E72D297353CC}">
                  <c16:uniqueId val="{00000006-7C54-487C-8A41-8FF20139C967}"/>
                </c:ext>
              </c:extLst>
            </c:dLbl>
            <c:dLbl>
              <c:idx val="6"/>
              <c:layout>
                <c:manualLayout>
                  <c:x val="7.2481090506950119E-2"/>
                  <c:y val="-1.5983038681890126E-2"/>
                </c:manualLayout>
              </c:layout>
              <c:tx>
                <c:rich>
                  <a:bodyPr/>
                  <a:lstStyle/>
                  <a:p>
                    <a:r>
                      <a:rPr lang="en-US"/>
                      <a:t>Funded</a:t>
                    </a:r>
                  </a:p>
                  <a:p>
                    <a:r>
                      <a:rPr lang="en-US" baseline="0"/>
                      <a:t>, </a:t>
                    </a:r>
                    <a:fld id="{9EB89F89-3501-42E7-9E0C-09EACECD2586}"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layout/>
                  <c15:dlblFieldTable/>
                  <c15:showDataLabelsRange val="0"/>
                </c:ext>
                <c:ext xmlns:c16="http://schemas.microsoft.com/office/drawing/2014/chart" uri="{C3380CC4-5D6E-409C-BE32-E72D297353CC}">
                  <c16:uniqueId val="{00000007-7C54-487C-8A41-8FF20139C967}"/>
                </c:ext>
              </c:extLst>
            </c:dLbl>
            <c:dLbl>
              <c:idx val="7"/>
              <c:delete val="1"/>
              <c:extLst>
                <c:ext xmlns:c15="http://schemas.microsoft.com/office/drawing/2012/chart" uri="{CE6537A1-D6FC-4f65-9D91-7224C49458BB}"/>
                <c:ext xmlns:c16="http://schemas.microsoft.com/office/drawing/2014/chart" uri="{C3380CC4-5D6E-409C-BE32-E72D297353CC}">
                  <c16:uniqueId val="{00000008-7C54-487C-8A41-8FF20139C967}"/>
                </c:ext>
              </c:extLst>
            </c:dLbl>
            <c:dLbl>
              <c:idx val="8"/>
              <c:delete val="1"/>
              <c:extLst>
                <c:ext xmlns:c15="http://schemas.microsoft.com/office/drawing/2012/chart" uri="{CE6537A1-D6FC-4f65-9D91-7224C49458BB}"/>
                <c:ext xmlns:c16="http://schemas.microsoft.com/office/drawing/2014/chart" uri="{C3380CC4-5D6E-409C-BE32-E72D297353CC}">
                  <c16:uniqueId val="{00000009-7C54-487C-8A41-8FF20139C967}"/>
                </c:ext>
              </c:extLst>
            </c:dLbl>
            <c:dLbl>
              <c:idx val="9"/>
              <c:delete val="1"/>
              <c:extLst>
                <c:ext xmlns:c15="http://schemas.microsoft.com/office/drawing/2012/chart" uri="{CE6537A1-D6FC-4f65-9D91-7224C49458BB}"/>
                <c:ext xmlns:c16="http://schemas.microsoft.com/office/drawing/2014/chart" uri="{C3380CC4-5D6E-409C-BE32-E72D297353CC}">
                  <c16:uniqueId val="{0000000A-7C54-487C-8A41-8FF20139C967}"/>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State'!$D$4:$D$14</c:f>
              <c:numCache>
                <c:formatCode>General</c:formatCode>
                <c:ptCount val="10"/>
                <c:pt idx="0">
                  <c:v>29167474</c:v>
                </c:pt>
                <c:pt idx="1">
                  <c:v>14159983</c:v>
                </c:pt>
                <c:pt idx="2">
                  <c:v>7134335</c:v>
                </c:pt>
                <c:pt idx="3">
                  <c:v>13479934</c:v>
                </c:pt>
                <c:pt idx="4">
                  <c:v>8163811</c:v>
                </c:pt>
                <c:pt idx="5">
                  <c:v>4591825</c:v>
                </c:pt>
                <c:pt idx="6">
                  <c:v>95693601</c:v>
                </c:pt>
                <c:pt idx="7">
                  <c:v>30094360</c:v>
                </c:pt>
                <c:pt idx="8">
                  <c:v>63375507</c:v>
                </c:pt>
                <c:pt idx="9">
                  <c:v>33003642</c:v>
                </c:pt>
              </c:numCache>
            </c:numRef>
          </c:val>
          <c:extLst>
            <c:ext xmlns:c16="http://schemas.microsoft.com/office/drawing/2014/chart" uri="{C3380CC4-5D6E-409C-BE32-E72D297353CC}">
              <c16:uniqueId val="{0000000B-7C54-487C-8A41-8FF20139C967}"/>
            </c:ext>
          </c:extLst>
        </c:ser>
        <c:dLbls>
          <c:dLblPos val="outEnd"/>
          <c:showLegendKey val="0"/>
          <c:showVal val="1"/>
          <c:showCatName val="0"/>
          <c:showSerName val="0"/>
          <c:showPercent val="0"/>
          <c:showBubbleSize val="0"/>
        </c:dLbls>
        <c:gapWidth val="121"/>
        <c:axId val="1446560080"/>
        <c:axId val="1446570064"/>
      </c:barChart>
      <c:catAx>
        <c:axId val="144656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1446570064"/>
        <c:crosses val="autoZero"/>
        <c:auto val="1"/>
        <c:lblAlgn val="ctr"/>
        <c:lblOffset val="100"/>
        <c:noMultiLvlLbl val="0"/>
      </c:catAx>
      <c:valAx>
        <c:axId val="1446570064"/>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1446560080"/>
        <c:crosses val="autoZero"/>
        <c:crossBetween val="between"/>
      </c:valAx>
      <c:spPr>
        <a:noFill/>
        <a:ln>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Behavior!PivotTable4</c:name>
    <c:fmtId val="6"/>
  </c:pivotSource>
  <c:chart>
    <c:title>
      <c:tx>
        <c:rich>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r>
              <a:rPr lang="en-IN">
                <a:solidFill>
                  <a:schemeClr val="bg1"/>
                </a:solidFill>
                <a:latin typeface="Imprint MT Shadow" panose="04020605060303030202" pitchFamily="82" charset="0"/>
              </a:rPr>
              <a:t>Payment</a:t>
            </a:r>
            <a:r>
              <a:rPr lang="en-IN" baseline="0">
                <a:solidFill>
                  <a:schemeClr val="bg1"/>
                </a:solidFill>
                <a:latin typeface="Imprint MT Shadow" panose="04020605060303030202" pitchFamily="82" charset="0"/>
              </a:rPr>
              <a:t> Behavior</a:t>
            </a:r>
            <a:endParaRPr lang="en-IN">
              <a:solidFill>
                <a:schemeClr val="bg1"/>
              </a:solidFill>
              <a:latin typeface="Imprint MT Shadow" panose="04020605060303030202" pitchFamily="82"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0"/>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1"/>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12"/>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4"/>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5"/>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16"/>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8"/>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9"/>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20"/>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22"/>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23"/>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24"/>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26"/>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27"/>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s>
    <c:plotArea>
      <c:layout/>
      <c:doughnutChart>
        <c:varyColors val="1"/>
        <c:ser>
          <c:idx val="0"/>
          <c:order val="0"/>
          <c:tx>
            <c:strRef>
              <c:f>'Payment Behavior'!$C$3</c:f>
              <c:strCache>
                <c:ptCount val="1"/>
                <c:pt idx="0">
                  <c:v>Total</c:v>
                </c:pt>
              </c:strCache>
            </c:strRef>
          </c:tx>
          <c:spPr>
            <a:gradFill>
              <a:gsLst>
                <a:gs pos="45000">
                  <a:srgbClr val="C198E0"/>
                </a:gs>
                <a:gs pos="17000">
                  <a:schemeClr val="accent1"/>
                </a:gs>
              </a:gsLst>
              <a:lin ang="5400000" scaled="1"/>
            </a:gradFill>
            <a:ln w="9525">
              <a:solidFill>
                <a:schemeClr val="lt1"/>
              </a:solidFill>
            </a:ln>
          </c:spPr>
          <c:dPt>
            <c:idx val="0"/>
            <c:bubble3D val="0"/>
            <c:spPr>
              <a:gradFill>
                <a:gsLst>
                  <a:gs pos="73000">
                    <a:srgbClr val="C198E0"/>
                  </a:gs>
                  <a:gs pos="52000">
                    <a:schemeClr val="accent1">
                      <a:lumMod val="60000"/>
                      <a:lumOff val="40000"/>
                    </a:schemeClr>
                  </a:gs>
                </a:gsLst>
                <a:lin ang="5400000" scaled="1"/>
              </a:gradFill>
              <a:ln w="9525">
                <a:solidFill>
                  <a:schemeClr val="lt1"/>
                </a:solidFill>
              </a:ln>
              <a:effectLst/>
            </c:spPr>
            <c:extLst>
              <c:ext xmlns:c16="http://schemas.microsoft.com/office/drawing/2014/chart" uri="{C3380CC4-5D6E-409C-BE32-E72D297353CC}">
                <c16:uniqueId val="{00000001-8A77-4446-A500-CF5FC1A75398}"/>
              </c:ext>
            </c:extLst>
          </c:dPt>
          <c:dPt>
            <c:idx val="1"/>
            <c:bubble3D val="0"/>
            <c:spPr>
              <a:gradFill>
                <a:gsLst>
                  <a:gs pos="0">
                    <a:srgbClr val="C198E0"/>
                  </a:gs>
                  <a:gs pos="49000">
                    <a:schemeClr val="accent1">
                      <a:lumMod val="75000"/>
                    </a:schemeClr>
                  </a:gs>
                </a:gsLst>
                <a:lin ang="5400000" scaled="1"/>
              </a:gradFill>
              <a:ln w="9525">
                <a:solidFill>
                  <a:schemeClr val="lt1"/>
                </a:solidFill>
              </a:ln>
              <a:effectLst/>
            </c:spPr>
            <c:extLst>
              <c:ext xmlns:c16="http://schemas.microsoft.com/office/drawing/2014/chart" uri="{C3380CC4-5D6E-409C-BE32-E72D297353CC}">
                <c16:uniqueId val="{00000003-8A77-4446-A500-CF5FC1A75398}"/>
              </c:ext>
            </c:extLst>
          </c:dPt>
          <c:dPt>
            <c:idx val="2"/>
            <c:bubble3D val="0"/>
            <c:spPr>
              <a:gradFill>
                <a:gsLst>
                  <a:gs pos="56000">
                    <a:schemeClr val="accent1">
                      <a:lumMod val="40000"/>
                      <a:lumOff val="60000"/>
                    </a:schemeClr>
                  </a:gs>
                  <a:gs pos="17000">
                    <a:srgbClr val="C19BD5"/>
                  </a:gs>
                </a:gsLst>
                <a:lin ang="5400000" scaled="1"/>
              </a:gradFill>
              <a:ln w="9525">
                <a:solidFill>
                  <a:schemeClr val="lt1"/>
                </a:solidFill>
              </a:ln>
              <a:effectLst/>
            </c:spPr>
            <c:extLst>
              <c:ext xmlns:c16="http://schemas.microsoft.com/office/drawing/2014/chart" uri="{C3380CC4-5D6E-409C-BE32-E72D297353CC}">
                <c16:uniqueId val="{00000005-8A77-4446-A500-CF5FC1A75398}"/>
              </c:ext>
            </c:extLst>
          </c:dPt>
          <c:dLbls>
            <c:dLbl>
              <c:idx val="0"/>
              <c:layout>
                <c:manualLayout>
                  <c:x val="0.16181229773462782"/>
                  <c:y val="-6.465179352580927E-2"/>
                </c:manualLayout>
              </c:layout>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 xmlns:c16="http://schemas.microsoft.com/office/drawing/2014/chart" uri="{C3380CC4-5D6E-409C-BE32-E72D297353CC}">
                  <c16:uniqueId val="{00000001-8A77-4446-A500-CF5FC1A75398}"/>
                </c:ext>
              </c:extLst>
            </c:dLbl>
            <c:dLbl>
              <c:idx val="1"/>
              <c:layout>
                <c:manualLayout>
                  <c:x val="-0.16990291262135923"/>
                  <c:y val="7.7778215223097108E-2"/>
                </c:manualLayout>
              </c:layout>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 xmlns:c16="http://schemas.microsoft.com/office/drawing/2014/chart" uri="{C3380CC4-5D6E-409C-BE32-E72D297353CC}">
                  <c16:uniqueId val="{00000003-8A77-4446-A500-CF5FC1A75398}"/>
                </c:ext>
              </c:extLst>
            </c:dLbl>
            <c:dLbl>
              <c:idx val="2"/>
              <c:layout>
                <c:manualLayout>
                  <c:x val="-0.14832793959007556"/>
                  <c:y val="-6.6666447944007001E-2"/>
                </c:manualLayout>
              </c:layout>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 xmlns:c16="http://schemas.microsoft.com/office/drawing/2014/chart" uri="{C3380CC4-5D6E-409C-BE32-E72D297353CC}">
                  <c16:uniqueId val="{00000005-8A77-4446-A500-CF5FC1A75398}"/>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Behavior'!$B$4:$B$7</c:f>
              <c:strCache>
                <c:ptCount val="3"/>
                <c:pt idx="0">
                  <c:v>Late</c:v>
                </c:pt>
                <c:pt idx="1">
                  <c:v>On-Time</c:v>
                </c:pt>
                <c:pt idx="2">
                  <c:v>Very Late</c:v>
                </c:pt>
              </c:strCache>
            </c:strRef>
          </c:cat>
          <c:val>
            <c:numRef>
              <c:f>'Payment Behavior'!$C$4:$C$7</c:f>
              <c:numCache>
                <c:formatCode>General</c:formatCode>
                <c:ptCount val="3"/>
                <c:pt idx="0">
                  <c:v>53370448</c:v>
                </c:pt>
                <c:pt idx="1">
                  <c:v>226815118</c:v>
                </c:pt>
                <c:pt idx="2">
                  <c:v>31196512</c:v>
                </c:pt>
              </c:numCache>
            </c:numRef>
          </c:val>
          <c:extLst>
            <c:ext xmlns:c16="http://schemas.microsoft.com/office/drawing/2014/chart" uri="{C3380CC4-5D6E-409C-BE32-E72D297353CC}">
              <c16:uniqueId val="{00000006-8A77-4446-A500-CF5FC1A75398}"/>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Status Kpi!PivotTable3</c:name>
    <c:fmtId val="18"/>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5"/>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
        <c:idx val="7"/>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1"/>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2"/>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3"/>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15"/>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6"/>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7"/>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8"/>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9"/>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
        <c:idx val="2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25"/>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6"/>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7"/>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8"/>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9"/>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3"/>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s>
    <c:plotArea>
      <c:layout/>
      <c:barChart>
        <c:barDir val="col"/>
        <c:grouping val="clustered"/>
        <c:varyColors val="0"/>
        <c:ser>
          <c:idx val="0"/>
          <c:order val="0"/>
          <c:tx>
            <c:strRef>
              <c:f>'Loan Status Kpi'!$C$3</c:f>
              <c:strCache>
                <c:ptCount val="1"/>
                <c:pt idx="0">
                  <c:v>Sum of Funded Amount</c:v>
                </c:pt>
              </c:strCache>
            </c:strRef>
          </c:tx>
          <c:spPr>
            <a:gradFill>
              <a:gsLst>
                <a:gs pos="79000">
                  <a:srgbClr val="C198E0"/>
                </a:gs>
                <a:gs pos="0">
                  <a:schemeClr val="accent1">
                    <a:lumMod val="60000"/>
                    <a:lumOff val="40000"/>
                  </a:schemeClr>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0-6A2C-4EB9-863C-44C6B858FCB1}"/>
              </c:ext>
            </c:extLst>
          </c:dPt>
          <c:dPt>
            <c:idx val="1"/>
            <c:invertIfNegative val="0"/>
            <c:bubble3D val="0"/>
            <c:extLst>
              <c:ext xmlns:c16="http://schemas.microsoft.com/office/drawing/2014/chart" uri="{C3380CC4-5D6E-409C-BE32-E72D297353CC}">
                <c16:uniqueId val="{00000001-6A2C-4EB9-863C-44C6B858FCB1}"/>
              </c:ext>
            </c:extLst>
          </c:dPt>
          <c:dPt>
            <c:idx val="2"/>
            <c:invertIfNegative val="0"/>
            <c:bubble3D val="0"/>
            <c:extLst>
              <c:ext xmlns:c16="http://schemas.microsoft.com/office/drawing/2014/chart" uri="{C3380CC4-5D6E-409C-BE32-E72D297353CC}">
                <c16:uniqueId val="{00000002-6A2C-4EB9-863C-44C6B858FCB1}"/>
              </c:ext>
            </c:extLst>
          </c:dPt>
          <c:dPt>
            <c:idx val="3"/>
            <c:invertIfNegative val="0"/>
            <c:bubble3D val="0"/>
            <c:extLst>
              <c:ext xmlns:c16="http://schemas.microsoft.com/office/drawing/2014/chart" uri="{C3380CC4-5D6E-409C-BE32-E72D297353CC}">
                <c16:uniqueId val="{00000003-6A2C-4EB9-863C-44C6B858FCB1}"/>
              </c:ext>
            </c:extLst>
          </c:dPt>
          <c:dLbls>
            <c:dLbl>
              <c:idx val="0"/>
              <c:tx>
                <c:rich>
                  <a:bodyPr/>
                  <a:lstStyle/>
                  <a:p>
                    <a:r>
                      <a:rPr lang="en-US"/>
                      <a:t>Funded</a:t>
                    </a:r>
                    <a:r>
                      <a:rPr lang="en-US" baseline="0"/>
                      <a:t>, </a:t>
                    </a:r>
                    <a:fld id="{786CD181-A4FE-4114-B198-1276796CEE62}"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6A2C-4EB9-863C-44C6B858FCB1}"/>
                </c:ext>
              </c:extLst>
            </c:dLbl>
            <c:dLbl>
              <c:idx val="1"/>
              <c:layout>
                <c:manualLayout>
                  <c:x val="-9.9694818721587954E-3"/>
                  <c:y val="-2.3472486364703296E-2"/>
                </c:manualLayout>
              </c:layout>
              <c:tx>
                <c:rich>
                  <a:bodyPr/>
                  <a:lstStyle/>
                  <a:p>
                    <a:r>
                      <a:rPr lang="en-US"/>
                      <a:t>Funded</a:t>
                    </a:r>
                    <a:r>
                      <a:rPr lang="en-US" baseline="0"/>
                      <a:t>, </a:t>
                    </a:r>
                    <a:fld id="{92C87487-4415-4DDC-909C-878D2220CE77}"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6A2C-4EB9-863C-44C6B858FCB1}"/>
                </c:ext>
              </c:extLst>
            </c:dLbl>
            <c:dLbl>
              <c:idx val="2"/>
              <c:tx>
                <c:rich>
                  <a:bodyPr/>
                  <a:lstStyle/>
                  <a:p>
                    <a:r>
                      <a:rPr lang="en-US"/>
                      <a:t>Funded</a:t>
                    </a:r>
                    <a:r>
                      <a:rPr lang="en-US" baseline="0"/>
                      <a:t>, </a:t>
                    </a:r>
                    <a:fld id="{AC48C5AB-6DC7-4203-964A-DD645A4F1030}"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6A2C-4EB9-863C-44C6B858FCB1}"/>
                </c:ext>
              </c:extLst>
            </c:dLbl>
            <c:dLbl>
              <c:idx val="3"/>
              <c:tx>
                <c:rich>
                  <a:bodyPr/>
                  <a:lstStyle/>
                  <a:p>
                    <a:r>
                      <a:rPr lang="en-US" baseline="0"/>
                      <a:t>Funded, </a:t>
                    </a:r>
                    <a:fld id="{31FF8A82-4A08-47C6-A143-9C20C53954A1}"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6A2C-4EB9-863C-44C6B858FCB1}"/>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Kpi'!$C$4:$C$8</c:f>
              <c:numCache>
                <c:formatCode>General</c:formatCode>
                <c:ptCount val="4"/>
                <c:pt idx="0">
                  <c:v>58189525</c:v>
                </c:pt>
                <c:pt idx="1">
                  <c:v>32429057</c:v>
                </c:pt>
                <c:pt idx="2">
                  <c:v>117696676</c:v>
                </c:pt>
                <c:pt idx="3">
                  <c:v>93426629</c:v>
                </c:pt>
              </c:numCache>
            </c:numRef>
          </c:val>
          <c:extLst>
            <c:ext xmlns:c16="http://schemas.microsoft.com/office/drawing/2014/chart" uri="{C3380CC4-5D6E-409C-BE32-E72D297353CC}">
              <c16:uniqueId val="{00000004-6A2C-4EB9-863C-44C6B858FCB1}"/>
            </c:ext>
          </c:extLst>
        </c:ser>
        <c:dLbls>
          <c:showLegendKey val="0"/>
          <c:showVal val="1"/>
          <c:showCatName val="0"/>
          <c:showSerName val="0"/>
          <c:showPercent val="0"/>
          <c:showBubbleSize val="0"/>
        </c:dLbls>
        <c:gapWidth val="219"/>
        <c:overlap val="-27"/>
        <c:axId val="974456352"/>
        <c:axId val="974454688"/>
      </c:barChart>
      <c:lineChart>
        <c:grouping val="standard"/>
        <c:varyColors val="0"/>
        <c:ser>
          <c:idx val="1"/>
          <c:order val="1"/>
          <c:tx>
            <c:strRef>
              <c:f>'Loan Status Kpi'!$D$3</c:f>
              <c:strCache>
                <c:ptCount val="1"/>
                <c:pt idx="0">
                  <c:v>Sum of Loan Amount</c:v>
                </c:pt>
              </c:strCache>
            </c:strRef>
          </c:tx>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Pt>
            <c:idx val="0"/>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5-6A2C-4EB9-863C-44C6B858FCB1}"/>
              </c:ext>
            </c:extLst>
          </c:dPt>
          <c:dPt>
            <c:idx val="1"/>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6-6A2C-4EB9-863C-44C6B858FCB1}"/>
              </c:ext>
            </c:extLst>
          </c:dPt>
          <c:dPt>
            <c:idx val="2"/>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7-6A2C-4EB9-863C-44C6B858FCB1}"/>
              </c:ext>
            </c:extLst>
          </c:dPt>
          <c:dPt>
            <c:idx val="3"/>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8-6A2C-4EB9-863C-44C6B858FCB1}"/>
              </c:ext>
            </c:extLst>
          </c:dPt>
          <c:dLbls>
            <c:dLbl>
              <c:idx val="0"/>
              <c:layout>
                <c:manualLayout>
                  <c:x val="1.3882438090433345E-2"/>
                  <c:y val="0.17017552614409889"/>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A2C-4EB9-863C-44C6B858FCB1}"/>
                </c:ext>
              </c:extLst>
            </c:dLbl>
            <c:dLbl>
              <c:idx val="1"/>
              <c:layout>
                <c:manualLayout>
                  <c:x val="2.0528759338539329E-2"/>
                  <c:y val="8.80218238676373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6A2C-4EB9-863C-44C6B858FCB1}"/>
                </c:ext>
              </c:extLst>
            </c:dLbl>
            <c:dLbl>
              <c:idx val="2"/>
              <c:layout>
                <c:manualLayout>
                  <c:x val="2.8072333955139424E-2"/>
                  <c:y val="0.3051423227411428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6A2C-4EB9-863C-44C6B858FCB1}"/>
                </c:ext>
              </c:extLst>
            </c:dLbl>
            <c:dLbl>
              <c:idx val="3"/>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 xmlns:c16="http://schemas.microsoft.com/office/drawing/2014/chart" uri="{C3380CC4-5D6E-409C-BE32-E72D297353CC}">
                  <c16:uniqueId val="{00000008-6A2C-4EB9-863C-44C6B858FCB1}"/>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Kpi'!$D$4:$D$8</c:f>
              <c:numCache>
                <c:formatCode>General</c:formatCode>
                <c:ptCount val="4"/>
                <c:pt idx="0">
                  <c:v>58701708</c:v>
                </c:pt>
                <c:pt idx="1">
                  <c:v>34514295</c:v>
                </c:pt>
                <c:pt idx="2">
                  <c:v>114210291</c:v>
                </c:pt>
                <c:pt idx="3">
                  <c:v>95289190</c:v>
                </c:pt>
              </c:numCache>
            </c:numRef>
          </c:val>
          <c:smooth val="0"/>
          <c:extLst>
            <c:ext xmlns:c16="http://schemas.microsoft.com/office/drawing/2014/chart" uri="{C3380CC4-5D6E-409C-BE32-E72D297353CC}">
              <c16:uniqueId val="{00000009-6A2C-4EB9-863C-44C6B858FCB1}"/>
            </c:ext>
          </c:extLst>
        </c:ser>
        <c:dLbls>
          <c:showLegendKey val="0"/>
          <c:showVal val="1"/>
          <c:showCatName val="0"/>
          <c:showSerName val="0"/>
          <c:showPercent val="0"/>
          <c:showBubbleSize val="0"/>
        </c:dLbls>
        <c:marker val="1"/>
        <c:smooth val="0"/>
        <c:axId val="974456352"/>
        <c:axId val="974454688"/>
      </c:lineChart>
      <c:catAx>
        <c:axId val="974456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4688"/>
        <c:crosses val="autoZero"/>
        <c:auto val="1"/>
        <c:lblAlgn val="ctr"/>
        <c:lblOffset val="100"/>
        <c:noMultiLvlLbl val="0"/>
      </c:catAx>
      <c:valAx>
        <c:axId val="974454688"/>
        <c:scaling>
          <c:orientation val="minMax"/>
        </c:scaling>
        <c:delete val="0"/>
        <c:axPos val="l"/>
        <c:majorGridlines>
          <c:spPr>
            <a:ln w="9525" cap="flat" cmpd="sng" algn="ctr">
              <a:solidFill>
                <a:schemeClr val="bg1">
                  <a:alpha val="2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635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Kpi!PivotTable2</c:name>
    <c:fmtId val="13"/>
  </c:pivotSource>
  <c:chart>
    <c:autoTitleDeleted val="1"/>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3"/>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4"/>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5"/>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6"/>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'Loan Kpi'!$C$3</c:f>
              <c:strCache>
                <c:ptCount val="1"/>
                <c:pt idx="0">
                  <c:v>Total</c:v>
                </c:pt>
              </c:strCache>
            </c:strRef>
          </c:tx>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Pt>
            <c:idx val="1"/>
            <c:marker>
              <c:symbol val="circle"/>
              <c:size val="5"/>
              <c:spPr>
                <a:solidFill>
                  <a:schemeClr val="accent1"/>
                </a:solidFill>
                <a:ln w="22225">
                  <a:solidFill>
                    <a:schemeClr val="lt1"/>
                  </a:solidFill>
                  <a:round/>
                </a:ln>
                <a:effectLst/>
              </c:spPr>
            </c:marker>
            <c:bubble3D val="0"/>
            <c:extLst>
              <c:ext xmlns:c16="http://schemas.microsoft.com/office/drawing/2014/chart" uri="{C3380CC4-5D6E-409C-BE32-E72D297353CC}">
                <c16:uniqueId val="{00000000-75B6-4755-9C32-1BCF1EFA3B74}"/>
              </c:ext>
            </c:extLst>
          </c:dPt>
          <c:dLbls>
            <c:dLbl>
              <c:idx val="1"/>
              <c:layout>
                <c:manualLayout>
                  <c:x val="-4.2496968389536594E-2"/>
                  <c:y val="-0.1108664249702600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75B6-4755-9C32-1BCF1EFA3B74}"/>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'Loan Kpi'!$B$4:$B$16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'Loan Kpi'!$C$4:$C$16</c:f>
              <c:numCache>
                <c:formatCode>General</c:formatCode>
                <c:ptCount val="12"/>
                <c:pt idx="0">
                  <c:v>30851743</c:v>
                </c:pt>
                <c:pt idx="1">
                  <c:v>22850050</c:v>
                </c:pt>
                <c:pt idx="2">
                  <c:v>27684474</c:v>
                </c:pt>
                <c:pt idx="3">
                  <c:v>24462673</c:v>
                </c:pt>
                <c:pt idx="4">
                  <c:v>24054167</c:v>
                </c:pt>
                <c:pt idx="5">
                  <c:v>21745425</c:v>
                </c:pt>
                <c:pt idx="6">
                  <c:v>22508797</c:v>
                </c:pt>
                <c:pt idx="7">
                  <c:v>27225952</c:v>
                </c:pt>
                <c:pt idx="8">
                  <c:v>22350208</c:v>
                </c:pt>
                <c:pt idx="9">
                  <c:v>25757268</c:v>
                </c:pt>
                <c:pt idx="10">
                  <c:v>27243984</c:v>
                </c:pt>
                <c:pt idx="11">
                  <c:v>25980743</c:v>
                </c:pt>
              </c:numCache>
            </c:numRef>
          </c:val>
          <c:smooth val="0"/>
          <c:extLst>
            <c:ext xmlns:c16="http://schemas.microsoft.com/office/drawing/2014/chart" uri="{C3380CC4-5D6E-409C-BE32-E72D297353CC}">
              <c16:uniqueId val="{00000001-75B6-4755-9C32-1BCF1EFA3B74}"/>
            </c:ext>
          </c:extLst>
        </c:ser>
        <c:dLbls>
          <c:dLblPos val="t"/>
          <c:showLegendKey val="0"/>
          <c:showVal val="1"/>
          <c:showCatName val="0"/>
          <c:showSerName val="0"/>
          <c:showPercent val="0"/>
          <c:showBubbleSize val="0"/>
        </c:dLbls>
        <c:dropLines>
          <c:spPr>
            <a:ln w="9525" cap="flat" cmpd="sng" algn="ctr">
              <a:gradFill>
                <a:gsLst>
                  <a:gs pos="0">
                    <a:schemeClr val="accent1">
                      <a:lumMod val="40000"/>
                      <a:lumOff val="60000"/>
                    </a:schemeClr>
                  </a:gs>
                  <a:gs pos="100000">
                    <a:srgbClr val="C198E0"/>
                  </a:gs>
                </a:gsLst>
                <a:lin ang="5400000" scaled="1"/>
              </a:gradFill>
              <a:round/>
            </a:ln>
            <a:effectLst/>
          </c:spPr>
        </c:dropLines>
        <c:marker val="1"/>
        <c:smooth val="0"/>
        <c:axId val="1728024256"/>
        <c:axId val="1728028416"/>
      </c:lineChart>
      <c:catAx>
        <c:axId val="1728024256"/>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1728028416"/>
        <c:crosses val="autoZero"/>
        <c:auto val="1"/>
        <c:lblAlgn val="ctr"/>
        <c:lblOffset val="100"/>
        <c:noMultiLvlLbl val="0"/>
      </c:catAx>
      <c:valAx>
        <c:axId val="1728028416"/>
        <c:scaling>
          <c:orientation val="minMax"/>
        </c:scaling>
        <c:delete val="0"/>
        <c:axPos val="l"/>
        <c:majorGridlines>
          <c:spPr>
            <a:ln w="9525" cap="flat" cmpd="sng" algn="ctr">
              <a:solidFill>
                <a:schemeClr val="bg1">
                  <a:alpha val="10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172802425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Behavior!PivotTable4</c:name>
    <c:fmtId val="8"/>
  </c:pivotSource>
  <c:chart>
    <c:title>
      <c:tx>
        <c:rich>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r>
              <a:rPr lang="en-IN">
                <a:solidFill>
                  <a:schemeClr val="bg1"/>
                </a:solidFill>
                <a:latin typeface="Imprint MT Shadow" panose="04020605060303030202" pitchFamily="82" charset="0"/>
              </a:rPr>
              <a:t>Payment</a:t>
            </a:r>
            <a:r>
              <a:rPr lang="en-IN" baseline="0">
                <a:solidFill>
                  <a:schemeClr val="bg1"/>
                </a:solidFill>
                <a:latin typeface="Imprint MT Shadow" panose="04020605060303030202" pitchFamily="82" charset="0"/>
              </a:rPr>
              <a:t> Behavior</a:t>
            </a:r>
            <a:endParaRPr lang="en-IN">
              <a:solidFill>
                <a:schemeClr val="bg1"/>
              </a:solidFill>
              <a:latin typeface="Imprint MT Shadow" panose="04020605060303030202" pitchFamily="82"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0"/>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1"/>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12"/>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4"/>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5"/>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16"/>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8"/>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9"/>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20"/>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22"/>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23"/>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24"/>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26"/>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27"/>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28"/>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30"/>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31"/>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32"/>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34"/>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35"/>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s>
    <c:plotArea>
      <c:layout/>
      <c:doughnutChart>
        <c:varyColors val="1"/>
        <c:ser>
          <c:idx val="0"/>
          <c:order val="0"/>
          <c:tx>
            <c:strRef>
              <c:f>'Payment Behavior'!$C$3</c:f>
              <c:strCache>
                <c:ptCount val="1"/>
                <c:pt idx="0">
                  <c:v>Total</c:v>
                </c:pt>
              </c:strCache>
            </c:strRef>
          </c:tx>
          <c:spPr>
            <a:gradFill>
              <a:gsLst>
                <a:gs pos="45000">
                  <a:srgbClr val="C198E0"/>
                </a:gs>
                <a:gs pos="17000">
                  <a:schemeClr val="accent1"/>
                </a:gs>
              </a:gsLst>
              <a:lin ang="5400000" scaled="1"/>
            </a:gradFill>
            <a:ln w="9525">
              <a:solidFill>
                <a:schemeClr val="lt1"/>
              </a:solidFill>
            </a:ln>
          </c:spPr>
          <c:dPt>
            <c:idx val="0"/>
            <c:bubble3D val="0"/>
            <c:spPr>
              <a:gradFill>
                <a:gsLst>
                  <a:gs pos="73000">
                    <a:srgbClr val="C198E0"/>
                  </a:gs>
                  <a:gs pos="52000">
                    <a:schemeClr val="accent1">
                      <a:lumMod val="60000"/>
                      <a:lumOff val="40000"/>
                    </a:schemeClr>
                  </a:gs>
                </a:gsLst>
                <a:lin ang="5400000" scaled="1"/>
              </a:gradFill>
              <a:ln w="9525">
                <a:solidFill>
                  <a:schemeClr val="lt1"/>
                </a:solidFill>
              </a:ln>
              <a:effectLst/>
            </c:spPr>
            <c:extLst>
              <c:ext xmlns:c16="http://schemas.microsoft.com/office/drawing/2014/chart" uri="{C3380CC4-5D6E-409C-BE32-E72D297353CC}">
                <c16:uniqueId val="{00000001-7357-4A80-BAF3-B07F4E9DCD8A}"/>
              </c:ext>
            </c:extLst>
          </c:dPt>
          <c:dPt>
            <c:idx val="1"/>
            <c:bubble3D val="0"/>
            <c:spPr>
              <a:gradFill>
                <a:gsLst>
                  <a:gs pos="0">
                    <a:srgbClr val="C198E0"/>
                  </a:gs>
                  <a:gs pos="49000">
                    <a:schemeClr val="accent1">
                      <a:lumMod val="75000"/>
                    </a:schemeClr>
                  </a:gs>
                </a:gsLst>
                <a:lin ang="5400000" scaled="1"/>
              </a:gradFill>
              <a:ln w="9525">
                <a:solidFill>
                  <a:schemeClr val="lt1"/>
                </a:solidFill>
              </a:ln>
              <a:effectLst/>
            </c:spPr>
            <c:extLst>
              <c:ext xmlns:c16="http://schemas.microsoft.com/office/drawing/2014/chart" uri="{C3380CC4-5D6E-409C-BE32-E72D297353CC}">
                <c16:uniqueId val="{00000003-7357-4A80-BAF3-B07F4E9DCD8A}"/>
              </c:ext>
            </c:extLst>
          </c:dPt>
          <c:dPt>
            <c:idx val="2"/>
            <c:bubble3D val="0"/>
            <c:spPr>
              <a:gradFill>
                <a:gsLst>
                  <a:gs pos="56000">
                    <a:schemeClr val="accent1">
                      <a:lumMod val="40000"/>
                      <a:lumOff val="60000"/>
                    </a:schemeClr>
                  </a:gs>
                  <a:gs pos="17000">
                    <a:srgbClr val="C19BD5"/>
                  </a:gs>
                </a:gsLst>
                <a:lin ang="5400000" scaled="1"/>
              </a:gradFill>
              <a:ln w="9525">
                <a:solidFill>
                  <a:schemeClr val="lt1"/>
                </a:solidFill>
              </a:ln>
              <a:effectLst/>
            </c:spPr>
            <c:extLst>
              <c:ext xmlns:c16="http://schemas.microsoft.com/office/drawing/2014/chart" uri="{C3380CC4-5D6E-409C-BE32-E72D297353CC}">
                <c16:uniqueId val="{00000005-7357-4A80-BAF3-B07F4E9DCD8A}"/>
              </c:ext>
            </c:extLst>
          </c:dPt>
          <c:dLbls>
            <c:dLbl>
              <c:idx val="0"/>
              <c:layout>
                <c:manualLayout>
                  <c:x val="0.16181229773462782"/>
                  <c:y val="-6.465179352580927E-2"/>
                </c:manualLayout>
              </c:layout>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 xmlns:c16="http://schemas.microsoft.com/office/drawing/2014/chart" uri="{C3380CC4-5D6E-409C-BE32-E72D297353CC}">
                  <c16:uniqueId val="{00000001-7357-4A80-BAF3-B07F4E9DCD8A}"/>
                </c:ext>
              </c:extLst>
            </c:dLbl>
            <c:dLbl>
              <c:idx val="1"/>
              <c:layout>
                <c:manualLayout>
                  <c:x val="-0.16990291262135923"/>
                  <c:y val="7.7778215223097108E-2"/>
                </c:manualLayout>
              </c:layout>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 xmlns:c16="http://schemas.microsoft.com/office/drawing/2014/chart" uri="{C3380CC4-5D6E-409C-BE32-E72D297353CC}">
                  <c16:uniqueId val="{00000003-7357-4A80-BAF3-B07F4E9DCD8A}"/>
                </c:ext>
              </c:extLst>
            </c:dLbl>
            <c:dLbl>
              <c:idx val="2"/>
              <c:layout>
                <c:manualLayout>
                  <c:x val="-0.14832793959007556"/>
                  <c:y val="-6.6666447944007001E-2"/>
                </c:manualLayout>
              </c:layout>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 xmlns:c16="http://schemas.microsoft.com/office/drawing/2014/chart" uri="{C3380CC4-5D6E-409C-BE32-E72D297353CC}">
                  <c16:uniqueId val="{00000005-7357-4A80-BAF3-B07F4E9DCD8A}"/>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Behavior'!$B$4:$B$7</c:f>
              <c:strCache>
                <c:ptCount val="3"/>
                <c:pt idx="0">
                  <c:v>Late</c:v>
                </c:pt>
                <c:pt idx="1">
                  <c:v>On-Time</c:v>
                </c:pt>
                <c:pt idx="2">
                  <c:v>Very Late</c:v>
                </c:pt>
              </c:strCache>
            </c:strRef>
          </c:cat>
          <c:val>
            <c:numRef>
              <c:f>'Payment Behavior'!$C$4:$C$7</c:f>
              <c:numCache>
                <c:formatCode>General</c:formatCode>
                <c:ptCount val="3"/>
                <c:pt idx="0">
                  <c:v>53370448</c:v>
                </c:pt>
                <c:pt idx="1">
                  <c:v>226815118</c:v>
                </c:pt>
                <c:pt idx="2">
                  <c:v>31196512</c:v>
                </c:pt>
              </c:numCache>
            </c:numRef>
          </c:val>
          <c:extLst>
            <c:ext xmlns:c16="http://schemas.microsoft.com/office/drawing/2014/chart" uri="{C3380CC4-5D6E-409C-BE32-E72D297353CC}">
              <c16:uniqueId val="{00000006-7357-4A80-BAF3-B07F4E9DCD8A}"/>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Status Kpi!PivotTable3</c:name>
    <c:fmtId val="19"/>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5"/>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
        <c:idx val="7"/>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1"/>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2"/>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3"/>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15"/>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6"/>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7"/>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8"/>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9"/>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
        <c:idx val="2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25"/>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6"/>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7"/>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8"/>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9"/>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3"/>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s>
    <c:plotArea>
      <c:layout/>
      <c:barChart>
        <c:barDir val="col"/>
        <c:grouping val="clustered"/>
        <c:varyColors val="0"/>
        <c:ser>
          <c:idx val="0"/>
          <c:order val="0"/>
          <c:tx>
            <c:strRef>
              <c:f>'Loan Status Kpi'!$C$3</c:f>
              <c:strCache>
                <c:ptCount val="1"/>
                <c:pt idx="0">
                  <c:v>Sum of Funded Amount</c:v>
                </c:pt>
              </c:strCache>
            </c:strRef>
          </c:tx>
          <c:spPr>
            <a:gradFill>
              <a:gsLst>
                <a:gs pos="79000">
                  <a:srgbClr val="C198E0"/>
                </a:gs>
                <a:gs pos="0">
                  <a:schemeClr val="accent1">
                    <a:lumMod val="60000"/>
                    <a:lumOff val="40000"/>
                  </a:schemeClr>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0-FFBE-4592-8982-637E0D0492D6}"/>
              </c:ext>
            </c:extLst>
          </c:dPt>
          <c:dPt>
            <c:idx val="1"/>
            <c:invertIfNegative val="0"/>
            <c:bubble3D val="0"/>
            <c:extLst>
              <c:ext xmlns:c16="http://schemas.microsoft.com/office/drawing/2014/chart" uri="{C3380CC4-5D6E-409C-BE32-E72D297353CC}">
                <c16:uniqueId val="{00000001-FFBE-4592-8982-637E0D0492D6}"/>
              </c:ext>
            </c:extLst>
          </c:dPt>
          <c:dPt>
            <c:idx val="2"/>
            <c:invertIfNegative val="0"/>
            <c:bubble3D val="0"/>
            <c:extLst>
              <c:ext xmlns:c16="http://schemas.microsoft.com/office/drawing/2014/chart" uri="{C3380CC4-5D6E-409C-BE32-E72D297353CC}">
                <c16:uniqueId val="{00000002-FFBE-4592-8982-637E0D0492D6}"/>
              </c:ext>
            </c:extLst>
          </c:dPt>
          <c:dPt>
            <c:idx val="3"/>
            <c:invertIfNegative val="0"/>
            <c:bubble3D val="0"/>
            <c:extLst>
              <c:ext xmlns:c16="http://schemas.microsoft.com/office/drawing/2014/chart" uri="{C3380CC4-5D6E-409C-BE32-E72D297353CC}">
                <c16:uniqueId val="{00000003-FFBE-4592-8982-637E0D0492D6}"/>
              </c:ext>
            </c:extLst>
          </c:dPt>
          <c:dLbls>
            <c:dLbl>
              <c:idx val="0"/>
              <c:tx>
                <c:rich>
                  <a:bodyPr/>
                  <a:lstStyle/>
                  <a:p>
                    <a:r>
                      <a:rPr lang="en-US"/>
                      <a:t>Funded</a:t>
                    </a:r>
                    <a:r>
                      <a:rPr lang="en-US" baseline="0"/>
                      <a:t>, </a:t>
                    </a:r>
                    <a:fld id="{786CD181-A4FE-4114-B198-1276796CEE62}"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FFBE-4592-8982-637E0D0492D6}"/>
                </c:ext>
              </c:extLst>
            </c:dLbl>
            <c:dLbl>
              <c:idx val="1"/>
              <c:layout>
                <c:manualLayout>
                  <c:x val="-9.9694818721587954E-3"/>
                  <c:y val="-2.3472486364703296E-2"/>
                </c:manualLayout>
              </c:layout>
              <c:tx>
                <c:rich>
                  <a:bodyPr/>
                  <a:lstStyle/>
                  <a:p>
                    <a:r>
                      <a:rPr lang="en-US"/>
                      <a:t>Funded</a:t>
                    </a:r>
                    <a:r>
                      <a:rPr lang="en-US" baseline="0"/>
                      <a:t>, </a:t>
                    </a:r>
                    <a:fld id="{92C87487-4415-4DDC-909C-878D2220CE77}"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FFBE-4592-8982-637E0D0492D6}"/>
                </c:ext>
              </c:extLst>
            </c:dLbl>
            <c:dLbl>
              <c:idx val="2"/>
              <c:tx>
                <c:rich>
                  <a:bodyPr/>
                  <a:lstStyle/>
                  <a:p>
                    <a:r>
                      <a:rPr lang="en-US"/>
                      <a:t>Funded</a:t>
                    </a:r>
                    <a:r>
                      <a:rPr lang="en-US" baseline="0"/>
                      <a:t>, </a:t>
                    </a:r>
                    <a:fld id="{AC48C5AB-6DC7-4203-964A-DD645A4F1030}"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FFBE-4592-8982-637E0D0492D6}"/>
                </c:ext>
              </c:extLst>
            </c:dLbl>
            <c:dLbl>
              <c:idx val="3"/>
              <c:tx>
                <c:rich>
                  <a:bodyPr/>
                  <a:lstStyle/>
                  <a:p>
                    <a:r>
                      <a:rPr lang="en-US" baseline="0"/>
                      <a:t>Funded, </a:t>
                    </a:r>
                    <a:fld id="{31FF8A82-4A08-47C6-A143-9C20C53954A1}"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FFBE-4592-8982-637E0D0492D6}"/>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Kpi'!$C$4:$C$8</c:f>
              <c:numCache>
                <c:formatCode>General</c:formatCode>
                <c:ptCount val="4"/>
                <c:pt idx="0">
                  <c:v>58189525</c:v>
                </c:pt>
                <c:pt idx="1">
                  <c:v>32429057</c:v>
                </c:pt>
                <c:pt idx="2">
                  <c:v>117696676</c:v>
                </c:pt>
                <c:pt idx="3">
                  <c:v>93426629</c:v>
                </c:pt>
              </c:numCache>
            </c:numRef>
          </c:val>
          <c:extLst>
            <c:ext xmlns:c16="http://schemas.microsoft.com/office/drawing/2014/chart" uri="{C3380CC4-5D6E-409C-BE32-E72D297353CC}">
              <c16:uniqueId val="{00000004-FFBE-4592-8982-637E0D0492D6}"/>
            </c:ext>
          </c:extLst>
        </c:ser>
        <c:dLbls>
          <c:showLegendKey val="0"/>
          <c:showVal val="1"/>
          <c:showCatName val="0"/>
          <c:showSerName val="0"/>
          <c:showPercent val="0"/>
          <c:showBubbleSize val="0"/>
        </c:dLbls>
        <c:gapWidth val="219"/>
        <c:overlap val="-27"/>
        <c:axId val="974456352"/>
        <c:axId val="974454688"/>
      </c:barChart>
      <c:lineChart>
        <c:grouping val="standard"/>
        <c:varyColors val="0"/>
        <c:ser>
          <c:idx val="1"/>
          <c:order val="1"/>
          <c:tx>
            <c:strRef>
              <c:f>'Loan Status Kpi'!$D$3</c:f>
              <c:strCache>
                <c:ptCount val="1"/>
                <c:pt idx="0">
                  <c:v>Sum of Loan Amount</c:v>
                </c:pt>
              </c:strCache>
            </c:strRef>
          </c:tx>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Pt>
            <c:idx val="0"/>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5-FFBE-4592-8982-637E0D0492D6}"/>
              </c:ext>
            </c:extLst>
          </c:dPt>
          <c:dPt>
            <c:idx val="1"/>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6-FFBE-4592-8982-637E0D0492D6}"/>
              </c:ext>
            </c:extLst>
          </c:dPt>
          <c:dPt>
            <c:idx val="2"/>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7-FFBE-4592-8982-637E0D0492D6}"/>
              </c:ext>
            </c:extLst>
          </c:dPt>
          <c:dPt>
            <c:idx val="3"/>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8-FFBE-4592-8982-637E0D0492D6}"/>
              </c:ext>
            </c:extLst>
          </c:dPt>
          <c:dLbls>
            <c:dLbl>
              <c:idx val="0"/>
              <c:layout>
                <c:manualLayout>
                  <c:x val="1.3882438090433345E-2"/>
                  <c:y val="0.17017552614409889"/>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FFBE-4592-8982-637E0D0492D6}"/>
                </c:ext>
              </c:extLst>
            </c:dLbl>
            <c:dLbl>
              <c:idx val="1"/>
              <c:layout>
                <c:manualLayout>
                  <c:x val="2.0528759338539329E-2"/>
                  <c:y val="8.80218238676373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FFBE-4592-8982-637E0D0492D6}"/>
                </c:ext>
              </c:extLst>
            </c:dLbl>
            <c:dLbl>
              <c:idx val="2"/>
              <c:layout>
                <c:manualLayout>
                  <c:x val="2.8072333955139424E-2"/>
                  <c:y val="0.3051423227411428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FFBE-4592-8982-637E0D0492D6}"/>
                </c:ext>
              </c:extLst>
            </c:dLbl>
            <c:dLbl>
              <c:idx val="3"/>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 xmlns:c16="http://schemas.microsoft.com/office/drawing/2014/chart" uri="{C3380CC4-5D6E-409C-BE32-E72D297353CC}">
                  <c16:uniqueId val="{00000008-FFBE-4592-8982-637E0D0492D6}"/>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Kpi'!$D$4:$D$8</c:f>
              <c:numCache>
                <c:formatCode>General</c:formatCode>
                <c:ptCount val="4"/>
                <c:pt idx="0">
                  <c:v>58701708</c:v>
                </c:pt>
                <c:pt idx="1">
                  <c:v>34514295</c:v>
                </c:pt>
                <c:pt idx="2">
                  <c:v>114210291</c:v>
                </c:pt>
                <c:pt idx="3">
                  <c:v>95289190</c:v>
                </c:pt>
              </c:numCache>
            </c:numRef>
          </c:val>
          <c:smooth val="0"/>
          <c:extLst>
            <c:ext xmlns:c16="http://schemas.microsoft.com/office/drawing/2014/chart" uri="{C3380CC4-5D6E-409C-BE32-E72D297353CC}">
              <c16:uniqueId val="{00000009-FFBE-4592-8982-637E0D0492D6}"/>
            </c:ext>
          </c:extLst>
        </c:ser>
        <c:dLbls>
          <c:showLegendKey val="0"/>
          <c:showVal val="1"/>
          <c:showCatName val="0"/>
          <c:showSerName val="0"/>
          <c:showPercent val="0"/>
          <c:showBubbleSize val="0"/>
        </c:dLbls>
        <c:marker val="1"/>
        <c:smooth val="0"/>
        <c:axId val="974456352"/>
        <c:axId val="974454688"/>
      </c:lineChart>
      <c:catAx>
        <c:axId val="974456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4688"/>
        <c:crosses val="autoZero"/>
        <c:auto val="1"/>
        <c:lblAlgn val="ctr"/>
        <c:lblOffset val="100"/>
        <c:noMultiLvlLbl val="0"/>
      </c:catAx>
      <c:valAx>
        <c:axId val="974454688"/>
        <c:scaling>
          <c:orientation val="minMax"/>
        </c:scaling>
        <c:delete val="0"/>
        <c:axPos val="l"/>
        <c:majorGridlines>
          <c:spPr>
            <a:ln w="9525" cap="flat" cmpd="sng" algn="ctr">
              <a:solidFill>
                <a:schemeClr val="bg1">
                  <a:alpha val="2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635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Kpi!PivotTable2</c:name>
    <c:fmtId val="15"/>
  </c:pivotSource>
  <c:chart>
    <c:autoTitleDeleted val="1"/>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3"/>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4"/>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5"/>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6"/>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7"/>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8"/>
        <c:spPr>
          <a:pattFill prst="ltUpDiag">
            <a:fgClr>
              <a:schemeClr val="accent1"/>
            </a:fgClr>
            <a:bgClr>
              <a:schemeClr val="lt1"/>
            </a:bgClr>
          </a:pattFill>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9"/>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0"/>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layout>
            <c:manualLayout>
              <c:x val="-4.2496968389536594E-2"/>
              <c:y val="-0.1108664249702600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'Loan Kpi'!$C$3</c:f>
              <c:strCache>
                <c:ptCount val="1"/>
                <c:pt idx="0">
                  <c:v>Total</c:v>
                </c:pt>
              </c:strCache>
            </c:strRef>
          </c:tx>
          <c:spPr>
            <a:ln w="34925" cap="rnd">
              <a:gradFill>
                <a:gsLst>
                  <a:gs pos="53000">
                    <a:srgbClr val="C198E0"/>
                  </a:gs>
                  <a:gs pos="93000">
                    <a:schemeClr val="accent1">
                      <a:lumMod val="45000"/>
                      <a:lumOff val="5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Pt>
            <c:idx val="1"/>
            <c:marker>
              <c:symbol val="circle"/>
              <c:size val="5"/>
              <c:spPr>
                <a:solidFill>
                  <a:schemeClr val="accent1"/>
                </a:solidFill>
                <a:ln w="22225">
                  <a:solidFill>
                    <a:schemeClr val="lt1"/>
                  </a:solidFill>
                  <a:round/>
                </a:ln>
                <a:effectLst/>
              </c:spPr>
            </c:marker>
            <c:bubble3D val="0"/>
            <c:extLst>
              <c:ext xmlns:c16="http://schemas.microsoft.com/office/drawing/2014/chart" uri="{C3380CC4-5D6E-409C-BE32-E72D297353CC}">
                <c16:uniqueId val="{00000000-CCE6-475F-BFB9-BB79701CBAB6}"/>
              </c:ext>
            </c:extLst>
          </c:dPt>
          <c:dLbls>
            <c:dLbl>
              <c:idx val="1"/>
              <c:layout>
                <c:manualLayout>
                  <c:x val="-4.2496968389536594E-2"/>
                  <c:y val="-0.1108664249702600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CCE6-475F-BFB9-BB79701CBAB6}"/>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'Loan Kpi'!$B$4:$B$16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'Loan Kpi'!$C$4:$C$16</c:f>
              <c:numCache>
                <c:formatCode>General</c:formatCode>
                <c:ptCount val="12"/>
                <c:pt idx="0">
                  <c:v>30851743</c:v>
                </c:pt>
                <c:pt idx="1">
                  <c:v>22850050</c:v>
                </c:pt>
                <c:pt idx="2">
                  <c:v>27684474</c:v>
                </c:pt>
                <c:pt idx="3">
                  <c:v>24462673</c:v>
                </c:pt>
                <c:pt idx="4">
                  <c:v>24054167</c:v>
                </c:pt>
                <c:pt idx="5">
                  <c:v>21745425</c:v>
                </c:pt>
                <c:pt idx="6">
                  <c:v>22508797</c:v>
                </c:pt>
                <c:pt idx="7">
                  <c:v>27225952</c:v>
                </c:pt>
                <c:pt idx="8">
                  <c:v>22350208</c:v>
                </c:pt>
                <c:pt idx="9">
                  <c:v>25757268</c:v>
                </c:pt>
                <c:pt idx="10">
                  <c:v>27243984</c:v>
                </c:pt>
                <c:pt idx="11">
                  <c:v>25980743</c:v>
                </c:pt>
              </c:numCache>
            </c:numRef>
          </c:val>
          <c:smooth val="0"/>
          <c:extLst>
            <c:ext xmlns:c16="http://schemas.microsoft.com/office/drawing/2014/chart" uri="{C3380CC4-5D6E-409C-BE32-E72D297353CC}">
              <c16:uniqueId val="{00000001-CCE6-475F-BFB9-BB79701CBAB6}"/>
            </c:ext>
          </c:extLst>
        </c:ser>
        <c:dLbls>
          <c:dLblPos val="t"/>
          <c:showLegendKey val="0"/>
          <c:showVal val="1"/>
          <c:showCatName val="0"/>
          <c:showSerName val="0"/>
          <c:showPercent val="0"/>
          <c:showBubbleSize val="0"/>
        </c:dLbls>
        <c:dropLines>
          <c:spPr>
            <a:ln w="9525" cap="flat" cmpd="sng" algn="ctr">
              <a:gradFill>
                <a:gsLst>
                  <a:gs pos="0">
                    <a:schemeClr val="accent1">
                      <a:lumMod val="40000"/>
                      <a:lumOff val="60000"/>
                    </a:schemeClr>
                  </a:gs>
                  <a:gs pos="100000">
                    <a:srgbClr val="C198E0"/>
                  </a:gs>
                </a:gsLst>
                <a:lin ang="5400000" scaled="1"/>
              </a:gradFill>
              <a:round/>
            </a:ln>
            <a:effectLst/>
          </c:spPr>
        </c:dropLines>
        <c:marker val="1"/>
        <c:smooth val="0"/>
        <c:axId val="1728024256"/>
        <c:axId val="1728028416"/>
      </c:lineChart>
      <c:catAx>
        <c:axId val="1728024256"/>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1728028416"/>
        <c:crosses val="autoZero"/>
        <c:auto val="1"/>
        <c:lblAlgn val="ctr"/>
        <c:lblOffset val="100"/>
        <c:noMultiLvlLbl val="0"/>
      </c:catAx>
      <c:valAx>
        <c:axId val="1728028416"/>
        <c:scaling>
          <c:orientation val="minMax"/>
        </c:scaling>
        <c:delete val="0"/>
        <c:axPos val="l"/>
        <c:majorGridlines>
          <c:spPr>
            <a:ln w="9525" cap="flat" cmpd="sng" algn="ctr">
              <a:solidFill>
                <a:schemeClr val="bg1">
                  <a:alpha val="10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172802425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Behavior!PivotTable4</c:name>
    <c:fmtId val="10"/>
  </c:pivotSource>
  <c:chart>
    <c:title>
      <c:tx>
        <c:rich>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r>
              <a:rPr lang="en-IN">
                <a:solidFill>
                  <a:schemeClr val="bg1"/>
                </a:solidFill>
                <a:latin typeface="Imprint MT Shadow" panose="04020605060303030202" pitchFamily="82" charset="0"/>
              </a:rPr>
              <a:t>Payment</a:t>
            </a:r>
            <a:r>
              <a:rPr lang="en-IN" baseline="0">
                <a:solidFill>
                  <a:schemeClr val="bg1"/>
                </a:solidFill>
                <a:latin typeface="Imprint MT Shadow" panose="04020605060303030202" pitchFamily="82" charset="0"/>
              </a:rPr>
              <a:t> Behavior</a:t>
            </a:r>
            <a:endParaRPr lang="en-IN">
              <a:solidFill>
                <a:schemeClr val="bg1"/>
              </a:solidFill>
              <a:latin typeface="Imprint MT Shadow" panose="04020605060303030202" pitchFamily="82"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0"/>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1"/>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12"/>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4"/>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5"/>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16"/>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18"/>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19"/>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20"/>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22"/>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23"/>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24"/>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26"/>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27"/>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28"/>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30"/>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31"/>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32"/>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34"/>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35"/>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36"/>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38"/>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39"/>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
        <c:idx val="40"/>
        <c:spPr>
          <a:gradFill>
            <a:gsLst>
              <a:gs pos="45000">
                <a:srgbClr val="C198E0"/>
              </a:gs>
              <a:gs pos="17000">
                <a:schemeClr val="accent1"/>
              </a:gs>
            </a:gsLst>
            <a:lin ang="5400000" scaled="1"/>
          </a:gradFill>
          <a:ln w="9525">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1"/>
        <c:spPr>
          <a:gradFill>
            <a:gsLst>
              <a:gs pos="73000">
                <a:srgbClr val="C198E0"/>
              </a:gs>
              <a:gs pos="52000">
                <a:schemeClr val="accent1">
                  <a:lumMod val="60000"/>
                  <a:lumOff val="40000"/>
                </a:schemeClr>
              </a:gs>
            </a:gsLst>
            <a:lin ang="5400000" scaled="1"/>
          </a:gradFill>
          <a:ln w="9525">
            <a:solidFill>
              <a:schemeClr val="lt1"/>
            </a:solidFill>
          </a:ln>
          <a:effectLst/>
        </c:spPr>
        <c:dLbl>
          <c:idx val="0"/>
          <c:layout>
            <c:manualLayout>
              <c:x val="0.16181229773462782"/>
              <c:y val="-6.465179352580927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Lst>
        </c:dLbl>
      </c:pivotFmt>
      <c:pivotFmt>
        <c:idx val="42"/>
        <c:spPr>
          <a:gradFill>
            <a:gsLst>
              <a:gs pos="0">
                <a:srgbClr val="C198E0"/>
              </a:gs>
              <a:gs pos="49000">
                <a:schemeClr val="accent1">
                  <a:lumMod val="75000"/>
                </a:schemeClr>
              </a:gs>
            </a:gsLst>
            <a:lin ang="5400000" scaled="1"/>
          </a:gradFill>
          <a:ln w="9525">
            <a:solidFill>
              <a:schemeClr val="lt1"/>
            </a:solidFill>
          </a:ln>
          <a:effectLst/>
        </c:spPr>
        <c:dLbl>
          <c:idx val="0"/>
          <c:layout>
            <c:manualLayout>
              <c:x val="-0.16990291262135923"/>
              <c:y val="7.7778215223097108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Lst>
        </c:dLbl>
      </c:pivotFmt>
      <c:pivotFmt>
        <c:idx val="43"/>
        <c:spPr>
          <a:gradFill>
            <a:gsLst>
              <a:gs pos="56000">
                <a:schemeClr val="accent1">
                  <a:lumMod val="40000"/>
                  <a:lumOff val="60000"/>
                </a:schemeClr>
              </a:gs>
              <a:gs pos="17000">
                <a:srgbClr val="C19BD5"/>
              </a:gs>
            </a:gsLst>
            <a:lin ang="5400000" scaled="1"/>
          </a:gradFill>
          <a:ln w="9525">
            <a:solidFill>
              <a:schemeClr val="lt1"/>
            </a:solidFill>
          </a:ln>
          <a:effectLst/>
        </c:spPr>
        <c:dLbl>
          <c:idx val="0"/>
          <c:layout>
            <c:manualLayout>
              <c:x val="-0.14832793959007556"/>
              <c:y val="-6.666644794400700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Lst>
        </c:dLbl>
      </c:pivotFmt>
    </c:pivotFmts>
    <c:plotArea>
      <c:layout/>
      <c:doughnutChart>
        <c:varyColors val="1"/>
        <c:ser>
          <c:idx val="0"/>
          <c:order val="0"/>
          <c:tx>
            <c:strRef>
              <c:f>'Payment Behavior'!$C$3</c:f>
              <c:strCache>
                <c:ptCount val="1"/>
                <c:pt idx="0">
                  <c:v>Total</c:v>
                </c:pt>
              </c:strCache>
            </c:strRef>
          </c:tx>
          <c:spPr>
            <a:gradFill>
              <a:gsLst>
                <a:gs pos="45000">
                  <a:srgbClr val="C198E0"/>
                </a:gs>
                <a:gs pos="17000">
                  <a:schemeClr val="accent1"/>
                </a:gs>
              </a:gsLst>
              <a:lin ang="5400000" scaled="1"/>
            </a:gradFill>
            <a:ln w="9525">
              <a:solidFill>
                <a:schemeClr val="lt1"/>
              </a:solidFill>
            </a:ln>
          </c:spPr>
          <c:dPt>
            <c:idx val="0"/>
            <c:bubble3D val="0"/>
            <c:spPr>
              <a:gradFill>
                <a:gsLst>
                  <a:gs pos="73000">
                    <a:srgbClr val="C198E0"/>
                  </a:gs>
                  <a:gs pos="52000">
                    <a:schemeClr val="accent1">
                      <a:lumMod val="60000"/>
                      <a:lumOff val="40000"/>
                    </a:schemeClr>
                  </a:gs>
                </a:gsLst>
                <a:lin ang="5400000" scaled="1"/>
              </a:gradFill>
              <a:ln w="9525">
                <a:solidFill>
                  <a:schemeClr val="lt1"/>
                </a:solidFill>
              </a:ln>
              <a:effectLst/>
            </c:spPr>
            <c:extLst>
              <c:ext xmlns:c16="http://schemas.microsoft.com/office/drawing/2014/chart" uri="{C3380CC4-5D6E-409C-BE32-E72D297353CC}">
                <c16:uniqueId val="{00000001-6815-4569-A918-69AFCD292D24}"/>
              </c:ext>
            </c:extLst>
          </c:dPt>
          <c:dPt>
            <c:idx val="1"/>
            <c:bubble3D val="0"/>
            <c:spPr>
              <a:gradFill>
                <a:gsLst>
                  <a:gs pos="0">
                    <a:srgbClr val="C198E0"/>
                  </a:gs>
                  <a:gs pos="49000">
                    <a:schemeClr val="accent1">
                      <a:lumMod val="75000"/>
                    </a:schemeClr>
                  </a:gs>
                </a:gsLst>
                <a:lin ang="5400000" scaled="1"/>
              </a:gradFill>
              <a:ln w="9525">
                <a:solidFill>
                  <a:schemeClr val="lt1"/>
                </a:solidFill>
              </a:ln>
              <a:effectLst/>
            </c:spPr>
            <c:extLst>
              <c:ext xmlns:c16="http://schemas.microsoft.com/office/drawing/2014/chart" uri="{C3380CC4-5D6E-409C-BE32-E72D297353CC}">
                <c16:uniqueId val="{00000003-6815-4569-A918-69AFCD292D24}"/>
              </c:ext>
            </c:extLst>
          </c:dPt>
          <c:dPt>
            <c:idx val="2"/>
            <c:bubble3D val="0"/>
            <c:spPr>
              <a:gradFill>
                <a:gsLst>
                  <a:gs pos="56000">
                    <a:schemeClr val="accent1">
                      <a:lumMod val="40000"/>
                      <a:lumOff val="60000"/>
                    </a:schemeClr>
                  </a:gs>
                  <a:gs pos="17000">
                    <a:srgbClr val="C19BD5"/>
                  </a:gs>
                </a:gsLst>
                <a:lin ang="5400000" scaled="1"/>
              </a:gradFill>
              <a:ln w="9525">
                <a:solidFill>
                  <a:schemeClr val="lt1"/>
                </a:solidFill>
              </a:ln>
              <a:effectLst/>
            </c:spPr>
            <c:extLst>
              <c:ext xmlns:c16="http://schemas.microsoft.com/office/drawing/2014/chart" uri="{C3380CC4-5D6E-409C-BE32-E72D297353CC}">
                <c16:uniqueId val="{00000005-6815-4569-A918-69AFCD292D24}"/>
              </c:ext>
            </c:extLst>
          </c:dPt>
          <c:dLbls>
            <c:dLbl>
              <c:idx val="0"/>
              <c:layout>
                <c:manualLayout>
                  <c:x val="0.16181229773462782"/>
                  <c:y val="-6.465179352580927E-2"/>
                </c:manualLayout>
              </c:layout>
              <c:showLegendKey val="0"/>
              <c:showVal val="0"/>
              <c:showCatName val="1"/>
              <c:showSerName val="0"/>
              <c:showPercent val="1"/>
              <c:showBubbleSize val="0"/>
              <c:extLst>
                <c:ext xmlns:c15="http://schemas.microsoft.com/office/drawing/2012/chart" uri="{CE6537A1-D6FC-4f65-9D91-7224C49458BB}">
                  <c15:layout>
                    <c:manualLayout>
                      <c:w val="0.25544768069039914"/>
                      <c:h val="0.26077777777777778"/>
                    </c:manualLayout>
                  </c15:layout>
                </c:ext>
                <c:ext xmlns:c16="http://schemas.microsoft.com/office/drawing/2014/chart" uri="{C3380CC4-5D6E-409C-BE32-E72D297353CC}">
                  <c16:uniqueId val="{00000001-6815-4569-A918-69AFCD292D24}"/>
                </c:ext>
              </c:extLst>
            </c:dLbl>
            <c:dLbl>
              <c:idx val="1"/>
              <c:layout>
                <c:manualLayout>
                  <c:x val="-0.16990291262135923"/>
                  <c:y val="7.7778215223097108E-2"/>
                </c:manualLayout>
              </c:layout>
              <c:showLegendKey val="0"/>
              <c:showVal val="0"/>
              <c:showCatName val="1"/>
              <c:showSerName val="0"/>
              <c:showPercent val="1"/>
              <c:showBubbleSize val="0"/>
              <c:extLst>
                <c:ext xmlns:c15="http://schemas.microsoft.com/office/drawing/2012/chart" uri="{CE6537A1-D6FC-4f65-9D91-7224C49458BB}">
                  <c15:layout>
                    <c:manualLayout>
                      <c:w val="0.51305285868392669"/>
                      <c:h val="0.19975021872265966"/>
                    </c:manualLayout>
                  </c15:layout>
                </c:ext>
                <c:ext xmlns:c16="http://schemas.microsoft.com/office/drawing/2014/chart" uri="{C3380CC4-5D6E-409C-BE32-E72D297353CC}">
                  <c16:uniqueId val="{00000003-6815-4569-A918-69AFCD292D24}"/>
                </c:ext>
              </c:extLst>
            </c:dLbl>
            <c:dLbl>
              <c:idx val="2"/>
              <c:layout>
                <c:manualLayout>
                  <c:x val="-0.14832793959007556"/>
                  <c:y val="-6.6666447944007001E-2"/>
                </c:manualLayout>
              </c:layout>
              <c:showLegendKey val="0"/>
              <c:showVal val="0"/>
              <c:showCatName val="1"/>
              <c:showSerName val="0"/>
              <c:showPercent val="1"/>
              <c:showBubbleSize val="0"/>
              <c:extLst>
                <c:ext xmlns:c15="http://schemas.microsoft.com/office/drawing/2012/chart" uri="{CE6537A1-D6FC-4f65-9D91-7224C49458BB}">
                  <c15:layout>
                    <c:manualLayout>
                      <c:w val="0.32254584681769144"/>
                      <c:h val="0.19975021872265966"/>
                    </c:manualLayout>
                  </c15:layout>
                </c:ext>
                <c:ext xmlns:c16="http://schemas.microsoft.com/office/drawing/2014/chart" uri="{C3380CC4-5D6E-409C-BE32-E72D297353CC}">
                  <c16:uniqueId val="{00000005-6815-4569-A918-69AFCD292D24}"/>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Behavior'!$B$4:$B$7</c:f>
              <c:strCache>
                <c:ptCount val="3"/>
                <c:pt idx="0">
                  <c:v>Late</c:v>
                </c:pt>
                <c:pt idx="1">
                  <c:v>On-Time</c:v>
                </c:pt>
                <c:pt idx="2">
                  <c:v>Very Late</c:v>
                </c:pt>
              </c:strCache>
            </c:strRef>
          </c:cat>
          <c:val>
            <c:numRef>
              <c:f>'Payment Behavior'!$C$4:$C$7</c:f>
              <c:numCache>
                <c:formatCode>General</c:formatCode>
                <c:ptCount val="3"/>
                <c:pt idx="0">
                  <c:v>53370448</c:v>
                </c:pt>
                <c:pt idx="1">
                  <c:v>226815118</c:v>
                </c:pt>
                <c:pt idx="2">
                  <c:v>31196512</c:v>
                </c:pt>
              </c:numCache>
            </c:numRef>
          </c:val>
          <c:extLst>
            <c:ext xmlns:c16="http://schemas.microsoft.com/office/drawing/2014/chart" uri="{C3380CC4-5D6E-409C-BE32-E72D297353CC}">
              <c16:uniqueId val="{00000006-6815-4569-A918-69AFCD292D24}"/>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DataAnalytics.xlsx]Loan Status Kpi!PivotTable3</c:name>
    <c:fmtId val="20"/>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5"/>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
        <c:idx val="7"/>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1"/>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2"/>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3"/>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15"/>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6"/>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7"/>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8"/>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9"/>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
        <c:idx val="24"/>
        <c:spPr>
          <a:gradFill>
            <a:gsLst>
              <a:gs pos="79000">
                <a:srgbClr val="C198E0"/>
              </a:gs>
              <a:gs pos="0">
                <a:schemeClr val="accent1">
                  <a:lumMod val="60000"/>
                  <a:lumOff val="40000"/>
                </a:schemeClr>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extLst>
        </c:dLbl>
      </c:pivotFmt>
      <c:pivotFmt>
        <c:idx val="25"/>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786CD181-A4FE-4114-B198-1276796CEE6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6"/>
        <c:spPr>
          <a:gradFill>
            <a:gsLst>
              <a:gs pos="79000">
                <a:srgbClr val="C198E0"/>
              </a:gs>
              <a:gs pos="0">
                <a:schemeClr val="accent1">
                  <a:lumMod val="60000"/>
                  <a:lumOff val="40000"/>
                </a:schemeClr>
              </a:gs>
            </a:gsLst>
            <a:lin ang="5400000" scaled="1"/>
          </a:gradFill>
          <a:ln>
            <a:solidFill>
              <a:schemeClr val="bg1"/>
            </a:solidFill>
          </a:ln>
          <a:effectLst/>
        </c:spPr>
        <c:dLbl>
          <c:idx val="0"/>
          <c:layout>
            <c:manualLayout>
              <c:x val="-9.9694818721587954E-3"/>
              <c:y val="-2.34724863647032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92C87487-4415-4DDC-909C-878D2220CE77}"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7"/>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r>
                  <a:rPr lang="en-US" baseline="0"/>
                  <a:t>, </a:t>
                </a:r>
                <a:fld id="{AC48C5AB-6DC7-4203-964A-DD645A4F1030}"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8"/>
        <c:spPr>
          <a:gradFill>
            <a:gsLst>
              <a:gs pos="79000">
                <a:srgbClr val="C198E0"/>
              </a:gs>
              <a:gs pos="0">
                <a:schemeClr val="accent1">
                  <a:lumMod val="60000"/>
                  <a:lumOff val="40000"/>
                </a:schemeClr>
              </a:gs>
            </a:gsLst>
            <a:lin ang="5400000" scaled="1"/>
          </a:gradFill>
          <a:ln>
            <a:solidFill>
              <a:schemeClr val="bg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baseline="0"/>
                  <a:t>Funded, </a:t>
                </a:r>
                <a:fld id="{31FF8A82-4A08-47C6-A143-9C20C53954A1}"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29"/>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1.3882438090433345E-2"/>
              <c:y val="0.17017552614409889"/>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0528759338539329E-2"/>
              <c:y val="8.802182386763735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8072333955139424E-2"/>
              <c:y val="0.30514232274114284"/>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3"/>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Lbl>
          <c:idx val="0"/>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Lst>
        </c:dLbl>
      </c:pivotFmt>
    </c:pivotFmts>
    <c:plotArea>
      <c:layout/>
      <c:barChart>
        <c:barDir val="col"/>
        <c:grouping val="clustered"/>
        <c:varyColors val="0"/>
        <c:ser>
          <c:idx val="0"/>
          <c:order val="0"/>
          <c:tx>
            <c:strRef>
              <c:f>'Loan Status Kpi'!$C$3</c:f>
              <c:strCache>
                <c:ptCount val="1"/>
                <c:pt idx="0">
                  <c:v>Sum of Funded Amount</c:v>
                </c:pt>
              </c:strCache>
            </c:strRef>
          </c:tx>
          <c:spPr>
            <a:gradFill>
              <a:gsLst>
                <a:gs pos="79000">
                  <a:srgbClr val="C198E0"/>
                </a:gs>
                <a:gs pos="0">
                  <a:schemeClr val="accent1">
                    <a:lumMod val="60000"/>
                    <a:lumOff val="40000"/>
                  </a:schemeClr>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0-9D97-4CBE-81B3-89A0F4478084}"/>
              </c:ext>
            </c:extLst>
          </c:dPt>
          <c:dPt>
            <c:idx val="1"/>
            <c:invertIfNegative val="0"/>
            <c:bubble3D val="0"/>
            <c:extLst>
              <c:ext xmlns:c16="http://schemas.microsoft.com/office/drawing/2014/chart" uri="{C3380CC4-5D6E-409C-BE32-E72D297353CC}">
                <c16:uniqueId val="{00000001-9D97-4CBE-81B3-89A0F4478084}"/>
              </c:ext>
            </c:extLst>
          </c:dPt>
          <c:dPt>
            <c:idx val="2"/>
            <c:invertIfNegative val="0"/>
            <c:bubble3D val="0"/>
            <c:extLst>
              <c:ext xmlns:c16="http://schemas.microsoft.com/office/drawing/2014/chart" uri="{C3380CC4-5D6E-409C-BE32-E72D297353CC}">
                <c16:uniqueId val="{00000002-9D97-4CBE-81B3-89A0F4478084}"/>
              </c:ext>
            </c:extLst>
          </c:dPt>
          <c:dPt>
            <c:idx val="3"/>
            <c:invertIfNegative val="0"/>
            <c:bubble3D val="0"/>
            <c:extLst>
              <c:ext xmlns:c16="http://schemas.microsoft.com/office/drawing/2014/chart" uri="{C3380CC4-5D6E-409C-BE32-E72D297353CC}">
                <c16:uniqueId val="{00000003-9D97-4CBE-81B3-89A0F4478084}"/>
              </c:ext>
            </c:extLst>
          </c:dPt>
          <c:dLbls>
            <c:dLbl>
              <c:idx val="0"/>
              <c:tx>
                <c:rich>
                  <a:bodyPr/>
                  <a:lstStyle/>
                  <a:p>
                    <a:r>
                      <a:rPr lang="en-US"/>
                      <a:t>Funded</a:t>
                    </a:r>
                    <a:r>
                      <a:rPr lang="en-US" baseline="0"/>
                      <a:t>, </a:t>
                    </a:r>
                    <a:fld id="{786CD181-A4FE-4114-B198-1276796CEE62}"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9D97-4CBE-81B3-89A0F4478084}"/>
                </c:ext>
              </c:extLst>
            </c:dLbl>
            <c:dLbl>
              <c:idx val="1"/>
              <c:layout>
                <c:manualLayout>
                  <c:x val="-9.9694818721587954E-3"/>
                  <c:y val="-2.3472486364703296E-2"/>
                </c:manualLayout>
              </c:layout>
              <c:tx>
                <c:rich>
                  <a:bodyPr/>
                  <a:lstStyle/>
                  <a:p>
                    <a:r>
                      <a:rPr lang="en-US"/>
                      <a:t>Funded</a:t>
                    </a:r>
                    <a:r>
                      <a:rPr lang="en-US" baseline="0"/>
                      <a:t>, </a:t>
                    </a:r>
                    <a:fld id="{92C87487-4415-4DDC-909C-878D2220CE77}"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9D97-4CBE-81B3-89A0F4478084}"/>
                </c:ext>
              </c:extLst>
            </c:dLbl>
            <c:dLbl>
              <c:idx val="2"/>
              <c:tx>
                <c:rich>
                  <a:bodyPr/>
                  <a:lstStyle/>
                  <a:p>
                    <a:r>
                      <a:rPr lang="en-US"/>
                      <a:t>Funded</a:t>
                    </a:r>
                    <a:r>
                      <a:rPr lang="en-US" baseline="0"/>
                      <a:t>, </a:t>
                    </a:r>
                    <a:fld id="{AC48C5AB-6DC7-4203-964A-DD645A4F1030}"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9D97-4CBE-81B3-89A0F4478084}"/>
                </c:ext>
              </c:extLst>
            </c:dLbl>
            <c:dLbl>
              <c:idx val="3"/>
              <c:tx>
                <c:rich>
                  <a:bodyPr/>
                  <a:lstStyle/>
                  <a:p>
                    <a:r>
                      <a:rPr lang="en-US" baseline="0"/>
                      <a:t>Funded, </a:t>
                    </a:r>
                    <a:fld id="{31FF8A82-4A08-47C6-A143-9C20C53954A1}" type="VALUE">
                      <a:rPr lang="en-US" baseline="0"/>
                      <a:pPr/>
                      <a:t>[VALUE]</a:t>
                    </a:fld>
                    <a:endParaRPr lang="en-US" baseline="0"/>
                  </a:p>
                </c:rich>
              </c:tx>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9D97-4CBE-81B3-89A0F4478084}"/>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Kpi'!$C$4:$C$8</c:f>
              <c:numCache>
                <c:formatCode>General</c:formatCode>
                <c:ptCount val="4"/>
                <c:pt idx="0">
                  <c:v>58189525</c:v>
                </c:pt>
                <c:pt idx="1">
                  <c:v>32429057</c:v>
                </c:pt>
                <c:pt idx="2">
                  <c:v>117696676</c:v>
                </c:pt>
                <c:pt idx="3">
                  <c:v>93426629</c:v>
                </c:pt>
              </c:numCache>
            </c:numRef>
          </c:val>
          <c:extLst>
            <c:ext xmlns:c16="http://schemas.microsoft.com/office/drawing/2014/chart" uri="{C3380CC4-5D6E-409C-BE32-E72D297353CC}">
              <c16:uniqueId val="{00000004-9D97-4CBE-81B3-89A0F4478084}"/>
            </c:ext>
          </c:extLst>
        </c:ser>
        <c:dLbls>
          <c:showLegendKey val="0"/>
          <c:showVal val="1"/>
          <c:showCatName val="0"/>
          <c:showSerName val="0"/>
          <c:showPercent val="0"/>
          <c:showBubbleSize val="0"/>
        </c:dLbls>
        <c:gapWidth val="219"/>
        <c:overlap val="-27"/>
        <c:axId val="974456352"/>
        <c:axId val="974454688"/>
      </c:barChart>
      <c:lineChart>
        <c:grouping val="standard"/>
        <c:varyColors val="0"/>
        <c:ser>
          <c:idx val="1"/>
          <c:order val="1"/>
          <c:tx>
            <c:strRef>
              <c:f>'Loan Status Kpi'!$D$3</c:f>
              <c:strCache>
                <c:ptCount val="1"/>
                <c:pt idx="0">
                  <c:v>Sum of Loan Amount</c:v>
                </c:pt>
              </c:strCache>
            </c:strRef>
          </c:tx>
          <c:spPr>
            <a:ln w="28575" cap="rnd">
              <a:gradFill>
                <a:gsLst>
                  <a:gs pos="53000">
                    <a:srgbClr val="C198E0"/>
                  </a:gs>
                  <a:gs pos="93000">
                    <a:schemeClr val="accent1">
                      <a:lumMod val="30000"/>
                      <a:lumOff val="70000"/>
                    </a:schemeClr>
                  </a:gs>
                </a:gsLst>
                <a:lin ang="5400000" scaled="1"/>
              </a:gradFill>
              <a:round/>
            </a:ln>
            <a:effectLst/>
          </c:spPr>
          <c:marker>
            <c:symbol val="circle"/>
            <c:size val="4"/>
            <c:spPr>
              <a:solidFill>
                <a:schemeClr val="accent1">
                  <a:lumMod val="60000"/>
                  <a:lumOff val="40000"/>
                </a:schemeClr>
              </a:solidFill>
              <a:ln w="15875">
                <a:solidFill>
                  <a:schemeClr val="accent1">
                    <a:lumMod val="20000"/>
                    <a:lumOff val="80000"/>
                  </a:schemeClr>
                </a:solidFill>
              </a:ln>
              <a:effectLst/>
            </c:spPr>
          </c:marker>
          <c:dPt>
            <c:idx val="0"/>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5-9D97-4CBE-81B3-89A0F4478084}"/>
              </c:ext>
            </c:extLst>
          </c:dPt>
          <c:dPt>
            <c:idx val="1"/>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6-9D97-4CBE-81B3-89A0F4478084}"/>
              </c:ext>
            </c:extLst>
          </c:dPt>
          <c:dPt>
            <c:idx val="2"/>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7-9D97-4CBE-81B3-89A0F4478084}"/>
              </c:ext>
            </c:extLst>
          </c:dPt>
          <c:dPt>
            <c:idx val="3"/>
            <c:marker>
              <c:symbol val="circle"/>
              <c:size val="4"/>
              <c:spPr>
                <a:solidFill>
                  <a:schemeClr val="accent1">
                    <a:lumMod val="60000"/>
                    <a:lumOff val="40000"/>
                  </a:schemeClr>
                </a:solidFill>
                <a:ln w="15875">
                  <a:solidFill>
                    <a:schemeClr val="accent1">
                      <a:lumMod val="20000"/>
                      <a:lumOff val="80000"/>
                    </a:schemeClr>
                  </a:solidFill>
                </a:ln>
                <a:effectLst/>
              </c:spPr>
            </c:marker>
            <c:bubble3D val="0"/>
            <c:extLst>
              <c:ext xmlns:c16="http://schemas.microsoft.com/office/drawing/2014/chart" uri="{C3380CC4-5D6E-409C-BE32-E72D297353CC}">
                <c16:uniqueId val="{00000008-9D97-4CBE-81B3-89A0F4478084}"/>
              </c:ext>
            </c:extLst>
          </c:dPt>
          <c:dLbls>
            <c:dLbl>
              <c:idx val="0"/>
              <c:layout>
                <c:manualLayout>
                  <c:x val="1.3882438090433345E-2"/>
                  <c:y val="0.17017552614409889"/>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9D97-4CBE-81B3-89A0F4478084}"/>
                </c:ext>
              </c:extLst>
            </c:dLbl>
            <c:dLbl>
              <c:idx val="1"/>
              <c:layout>
                <c:manualLayout>
                  <c:x val="2.0528759338539329E-2"/>
                  <c:y val="8.80218238676373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9D97-4CBE-81B3-89A0F4478084}"/>
                </c:ext>
              </c:extLst>
            </c:dLbl>
            <c:dLbl>
              <c:idx val="2"/>
              <c:layout>
                <c:manualLayout>
                  <c:x val="2.8072333955139424E-2"/>
                  <c:y val="0.3051423227411428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9D97-4CBE-81B3-89A0F4478084}"/>
                </c:ext>
              </c:extLst>
            </c:dLbl>
            <c:dLbl>
              <c:idx val="3"/>
              <c:layout>
                <c:manualLayout>
                  <c:x val="2.7926324220632574E-3"/>
                  <c:y val="0.17897793955927171"/>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manualLayout>
                      <c:w val="0.11792248557761371"/>
                      <c:h val="0.12892263135813281"/>
                    </c:manualLayout>
                  </c15:layout>
                </c:ext>
                <c:ext xmlns:c16="http://schemas.microsoft.com/office/drawing/2014/chart" uri="{C3380CC4-5D6E-409C-BE32-E72D297353CC}">
                  <c16:uniqueId val="{00000008-9D97-4CBE-81B3-89A0F4478084}"/>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'Loan Status Kpi'!$B$4:$B$8</c:f>
              <c:strCache>
                <c:ptCount val="4"/>
                <c:pt idx="0">
                  <c:v>Active</c:v>
                </c:pt>
                <c:pt idx="1">
                  <c:v>Default</c:v>
                </c:pt>
                <c:pt idx="2">
                  <c:v>Fully Paid</c:v>
                </c:pt>
                <c:pt idx="3">
                  <c:v>Paid Off</c:v>
                </c:pt>
              </c:strCache>
            </c:strRef>
          </c:cat>
          <c:val>
            <c:numRef>
              <c:f>'Loan Status Kpi'!$D$4:$D$8</c:f>
              <c:numCache>
                <c:formatCode>General</c:formatCode>
                <c:ptCount val="4"/>
                <c:pt idx="0">
                  <c:v>58701708</c:v>
                </c:pt>
                <c:pt idx="1">
                  <c:v>34514295</c:v>
                </c:pt>
                <c:pt idx="2">
                  <c:v>114210291</c:v>
                </c:pt>
                <c:pt idx="3">
                  <c:v>95289190</c:v>
                </c:pt>
              </c:numCache>
            </c:numRef>
          </c:val>
          <c:smooth val="0"/>
          <c:extLst>
            <c:ext xmlns:c16="http://schemas.microsoft.com/office/drawing/2014/chart" uri="{C3380CC4-5D6E-409C-BE32-E72D297353CC}">
              <c16:uniqueId val="{00000009-9D97-4CBE-81B3-89A0F4478084}"/>
            </c:ext>
          </c:extLst>
        </c:ser>
        <c:dLbls>
          <c:showLegendKey val="0"/>
          <c:showVal val="1"/>
          <c:showCatName val="0"/>
          <c:showSerName val="0"/>
          <c:showPercent val="0"/>
          <c:showBubbleSize val="0"/>
        </c:dLbls>
        <c:marker val="1"/>
        <c:smooth val="0"/>
        <c:axId val="974456352"/>
        <c:axId val="974454688"/>
      </c:lineChart>
      <c:catAx>
        <c:axId val="974456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4688"/>
        <c:crosses val="autoZero"/>
        <c:auto val="1"/>
        <c:lblAlgn val="ctr"/>
        <c:lblOffset val="100"/>
        <c:noMultiLvlLbl val="0"/>
      </c:catAx>
      <c:valAx>
        <c:axId val="974454688"/>
        <c:scaling>
          <c:orientation val="minMax"/>
        </c:scaling>
        <c:delete val="0"/>
        <c:axPos val="l"/>
        <c:majorGridlines>
          <c:spPr>
            <a:ln w="9525" cap="flat" cmpd="sng" algn="ctr">
              <a:solidFill>
                <a:schemeClr val="bg1">
                  <a:alpha val="2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97445635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Performence!PivotTable13</c:name>
    <c:fmtId val="6"/>
  </c:pivotSource>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27000">
                <a:schemeClr val="accent1">
                  <a:lumMod val="60000"/>
                  <a:lumOff val="40000"/>
                </a:schemeClr>
              </a:gs>
              <a:gs pos="62000">
                <a:srgbClr val="C198E0"/>
              </a:gs>
            </a:gsLst>
            <a:lin ang="5400000" scaled="1"/>
          </a:gradFill>
          <a:ln w="19050">
            <a:solidFill>
              <a:schemeClr val="lt1"/>
            </a:solidFill>
          </a:ln>
          <a:effectLst/>
        </c:spPr>
        <c:dLbl>
          <c:idx val="0"/>
          <c:layout>
            <c:manualLayout>
              <c:x val="0.10522709709287048"/>
              <c:y val="-9.017041091944404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0"/>
        <c:spPr>
          <a:gradFill>
            <a:gsLst>
              <a:gs pos="0">
                <a:srgbClr val="BEC6EA"/>
              </a:gs>
              <a:gs pos="62000">
                <a:srgbClr val="C198E0"/>
              </a:gs>
            </a:gsLst>
            <a:lin ang="5400000" scaled="1"/>
          </a:gradFill>
          <a:ln w="19050">
            <a:solidFill>
              <a:schemeClr val="lt1"/>
            </a:solidFill>
          </a:ln>
          <a:effectLst/>
        </c:spPr>
        <c:dLbl>
          <c:idx val="0"/>
          <c:layout>
            <c:manualLayout>
              <c:x val="0.15784064563930553"/>
              <c:y val="7.728892364523776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1"/>
        <c:spPr>
          <a:gradFill>
            <a:gsLst>
              <a:gs pos="27000">
                <a:srgbClr val="C19BD5"/>
              </a:gs>
              <a:gs pos="62000">
                <a:schemeClr val="accent1">
                  <a:lumMod val="75000"/>
                </a:schemeClr>
              </a:gs>
            </a:gsLst>
            <a:lin ang="5400000" scaled="1"/>
          </a:gradFill>
          <a:ln w="19050">
            <a:solidFill>
              <a:schemeClr val="lt1"/>
            </a:solidFill>
          </a:ln>
          <a:effectLst/>
        </c:spPr>
        <c:dLbl>
          <c:idx val="0"/>
          <c:layout>
            <c:manualLayout>
              <c:x val="-8.0943920840669537E-2"/>
              <c:y val="-0.19966305275019752"/>
            </c:manualLayout>
          </c:layout>
          <c:showLegendKey val="0"/>
          <c:showVal val="1"/>
          <c:showCatName val="1"/>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6.0321393621343852E-2"/>
              <c:y val="-0.20629351447070454"/>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344762147563317"/>
          <c:y val="6.8940299885080908E-2"/>
          <c:w val="0.52554465857758581"/>
          <c:h val="0.83635642568142565"/>
        </c:manualLayout>
      </c:layout>
      <c:doughnutChart>
        <c:varyColors val="1"/>
        <c:ser>
          <c:idx val="0"/>
          <c:order val="0"/>
          <c:tx>
            <c:strRef>
              <c:f>'Branch Performence'!$C$3</c:f>
              <c:strCache>
                <c:ptCount val="1"/>
                <c:pt idx="0">
                  <c:v>Total</c:v>
                </c:pt>
              </c:strCache>
            </c:strRef>
          </c:tx>
          <c:dPt>
            <c:idx val="0"/>
            <c:bubble3D val="0"/>
            <c:spPr>
              <a:gradFill>
                <a:gsLst>
                  <a:gs pos="0">
                    <a:schemeClr val="accent1">
                      <a:lumMod val="40000"/>
                      <a:lumOff val="60000"/>
                    </a:schemeClr>
                  </a:gs>
                  <a:gs pos="69000">
                    <a:srgbClr val="E19BD5"/>
                  </a:gs>
                </a:gsLst>
                <a:lin ang="5400000" scaled="1"/>
              </a:gradFill>
              <a:ln w="19050">
                <a:solidFill>
                  <a:schemeClr val="lt1"/>
                </a:solidFill>
              </a:ln>
              <a:effectLst/>
            </c:spPr>
            <c:extLst>
              <c:ext xmlns:c16="http://schemas.microsoft.com/office/drawing/2014/chart" uri="{C3380CC4-5D6E-409C-BE32-E72D297353CC}">
                <c16:uniqueId val="{00000001-15BB-4997-A7DB-0C5DF73B5B14}"/>
              </c:ext>
            </c:extLst>
          </c:dPt>
          <c:dPt>
            <c:idx val="1"/>
            <c:bubble3D val="0"/>
            <c:spPr>
              <a:gradFill>
                <a:gsLst>
                  <a:gs pos="36000">
                    <a:schemeClr val="accent1">
                      <a:lumMod val="75000"/>
                    </a:schemeClr>
                  </a:gs>
                  <a:gs pos="100000">
                    <a:srgbClr val="E19BD5"/>
                  </a:gs>
                </a:gsLst>
                <a:lin ang="5400000" scaled="1"/>
              </a:gradFill>
              <a:ln w="19050">
                <a:solidFill>
                  <a:schemeClr val="lt1"/>
                </a:solidFill>
              </a:ln>
              <a:effectLst/>
            </c:spPr>
            <c:extLst>
              <c:ext xmlns:c16="http://schemas.microsoft.com/office/drawing/2014/chart" uri="{C3380CC4-5D6E-409C-BE32-E72D297353CC}">
                <c16:uniqueId val="{00000003-15BB-4997-A7DB-0C5DF73B5B14}"/>
              </c:ext>
            </c:extLst>
          </c:dPt>
          <c:dPt>
            <c:idx val="2"/>
            <c:bubble3D val="0"/>
            <c:spPr>
              <a:gradFill>
                <a:gsLst>
                  <a:gs pos="0">
                    <a:schemeClr val="accent1">
                      <a:lumMod val="40000"/>
                      <a:lumOff val="60000"/>
                    </a:schemeClr>
                  </a:gs>
                  <a:gs pos="69000">
                    <a:srgbClr val="E19BD5"/>
                  </a:gs>
                </a:gsLst>
                <a:lin ang="5400000" scaled="1"/>
              </a:gradFill>
              <a:ln w="19050">
                <a:solidFill>
                  <a:schemeClr val="lt1"/>
                </a:solidFill>
              </a:ln>
              <a:effectLst/>
            </c:spPr>
            <c:extLst>
              <c:ext xmlns:c16="http://schemas.microsoft.com/office/drawing/2014/chart" uri="{C3380CC4-5D6E-409C-BE32-E72D297353CC}">
                <c16:uniqueId val="{00000005-15BB-4997-A7DB-0C5DF73B5B14}"/>
              </c:ext>
            </c:extLst>
          </c:dPt>
          <c:dLbls>
            <c:dLbl>
              <c:idx val="0"/>
              <c:layout>
                <c:manualLayout>
                  <c:x val="0.10522709709287048"/>
                  <c:y val="-9.017041091944404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15BB-4997-A7DB-0C5DF73B5B14}"/>
                </c:ext>
              </c:extLst>
            </c:dLbl>
            <c:dLbl>
              <c:idx val="1"/>
              <c:layout>
                <c:manualLayout>
                  <c:x val="0.15784064563930553"/>
                  <c:y val="7.728892364523776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5BB-4997-A7DB-0C5DF73B5B14}"/>
                </c:ext>
              </c:extLst>
            </c:dLbl>
            <c:dLbl>
              <c:idx val="2"/>
              <c:layout>
                <c:manualLayout>
                  <c:x val="-6.0321393621343852E-2"/>
                  <c:y val="-0.20629351447070454"/>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15BB-4997-A7DB-0C5DF73B5B14}"/>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'Branch Performence'!$B$4:$B$7</c:f>
              <c:strCache>
                <c:ptCount val="3"/>
                <c:pt idx="0">
                  <c:v>High</c:v>
                </c:pt>
                <c:pt idx="1">
                  <c:v>Low</c:v>
                </c:pt>
                <c:pt idx="2">
                  <c:v>Medium</c:v>
                </c:pt>
              </c:strCache>
            </c:strRef>
          </c:cat>
          <c:val>
            <c:numRef>
              <c:f>'Branch Performence'!$C$4:$C$7</c:f>
              <c:numCache>
                <c:formatCode>General</c:formatCode>
                <c:ptCount val="3"/>
                <c:pt idx="0">
                  <c:v>64420723</c:v>
                </c:pt>
                <c:pt idx="1">
                  <c:v>131689845</c:v>
                </c:pt>
                <c:pt idx="2">
                  <c:v>106604916</c:v>
                </c:pt>
              </c:numCache>
            </c:numRef>
          </c:val>
          <c:extLst>
            <c:ext xmlns:c16="http://schemas.microsoft.com/office/drawing/2014/chart" uri="{C3380CC4-5D6E-409C-BE32-E72D297353CC}">
              <c16:uniqueId val="{00000006-15BB-4997-A7DB-0C5DF73B5B14}"/>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337891474597471"/>
          <c:y val="0.33052679197209484"/>
          <c:w val="0.1952648744063368"/>
          <c:h val="0.3193176057275279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State!PivotTable1</c:name>
    <c:fmtId val="9"/>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a:gsLst>
              <a:gs pos="0">
                <a:srgbClr val="C19BD5"/>
              </a:gs>
              <a:gs pos="100000">
                <a:schemeClr val="accent1">
                  <a:lumMod val="75000"/>
                </a:schemeClr>
              </a:gs>
            </a:gsLst>
            <a:lin ang="5400000" scaled="1"/>
          </a:gradFill>
          <a:ln>
            <a:solidFill>
              <a:schemeClr val="bg1"/>
            </a:solidFill>
          </a:ln>
          <a:effectLst/>
        </c:spPr>
        <c:marker>
          <c:symbol val="none"/>
        </c:marker>
      </c:pivotFmt>
      <c:pivotFmt>
        <c:idx val="7"/>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8"/>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a:gsLst>
              <a:gs pos="0">
                <a:srgbClr val="E19BD5"/>
              </a:gs>
              <a:gs pos="100000">
                <a:schemeClr val="accent1">
                  <a:lumMod val="75000"/>
                </a:schemeClr>
              </a:gs>
            </a:gsLst>
            <a:lin ang="5400000" scaled="1"/>
          </a:gradFill>
          <a:ln>
            <a:solidFill>
              <a:schemeClr val="bg1"/>
            </a:solidFill>
          </a:ln>
          <a:effectLst/>
        </c:spPr>
      </c:pivotFmt>
      <c:pivotFmt>
        <c:idx val="1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rgbClr val="E19BD5"/>
              </a:gs>
              <a:gs pos="100000">
                <a:schemeClr val="accent1">
                  <a:lumMod val="75000"/>
                </a:schemeClr>
              </a:gs>
            </a:gsLst>
            <a:lin ang="5400000" scaled="1"/>
          </a:gradFill>
          <a:ln>
            <a:solidFill>
              <a:schemeClr val="bg1"/>
            </a:solidFill>
          </a:ln>
          <a:effectLst/>
        </c:spPr>
      </c:pivotFmt>
      <c:pivotFmt>
        <c:idx val="14"/>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9"/>
        <c:spPr>
          <a:gradFill>
            <a:gsLst>
              <a:gs pos="0">
                <a:srgbClr val="E19BD5"/>
              </a:gs>
              <a:gs pos="100000">
                <a:schemeClr val="accent1">
                  <a:lumMod val="75000"/>
                </a:schemeClr>
              </a:gs>
            </a:gsLst>
            <a:lin ang="5400000" scaled="1"/>
          </a:gradFill>
          <a:ln>
            <a:solidFill>
              <a:schemeClr val="bg1"/>
            </a:solidFill>
          </a:ln>
          <a:effectLst/>
        </c:spPr>
      </c:pivotFmt>
      <c:pivotFmt>
        <c:idx val="20"/>
        <c:spPr>
          <a:gradFill>
            <a:gsLst>
              <a:gs pos="0">
                <a:srgbClr val="E19BD5"/>
              </a:gs>
              <a:gs pos="100000">
                <a:schemeClr val="accent1">
                  <a:lumMod val="75000"/>
                </a:schemeClr>
              </a:gs>
            </a:gsLst>
            <a:lin ang="5400000" scaled="1"/>
          </a:gradFill>
          <a:ln>
            <a:solidFill>
              <a:schemeClr val="bg1"/>
            </a:solidFill>
          </a:ln>
          <a:effectLst/>
        </c:spPr>
      </c:pivotFmt>
      <c:pivotFmt>
        <c:idx val="2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2"/>
        <c:spPr>
          <a:gradFill>
            <a:gsLst>
              <a:gs pos="0">
                <a:srgbClr val="E19BD5"/>
              </a:gs>
              <a:gs pos="100000">
                <a:schemeClr val="accent1">
                  <a:lumMod val="75000"/>
                </a:schemeClr>
              </a:gs>
            </a:gsLst>
            <a:lin ang="5400000" scaled="1"/>
          </a:gradFill>
          <a:ln>
            <a:solidFill>
              <a:schemeClr val="bg1"/>
            </a:solidFill>
          </a:ln>
          <a:effectLst/>
        </c:spPr>
      </c:pivotFmt>
      <c:pivotFmt>
        <c:idx val="2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4"/>
        <c:spPr>
          <a:gradFill>
            <a:gsLst>
              <a:gs pos="0">
                <a:srgbClr val="E19BD5"/>
              </a:gs>
              <a:gs pos="100000">
                <a:schemeClr val="accent1">
                  <a:lumMod val="75000"/>
                </a:schemeClr>
              </a:gs>
            </a:gsLst>
            <a:lin ang="5400000" scaled="1"/>
          </a:gradFill>
          <a:ln>
            <a:solidFill>
              <a:schemeClr val="bg1"/>
            </a:solidFill>
          </a:ln>
          <a:effectLst/>
        </c:spPr>
      </c:pivotFmt>
      <c:pivotFmt>
        <c:idx val="25"/>
        <c:spPr>
          <a:gradFill>
            <a:gsLst>
              <a:gs pos="0">
                <a:srgbClr val="E19BD5"/>
              </a:gs>
              <a:gs pos="100000">
                <a:schemeClr val="accent1">
                  <a:lumMod val="75000"/>
                </a:schemeClr>
              </a:gs>
            </a:gsLst>
            <a:lin ang="5400000" scaled="1"/>
          </a:gradFill>
          <a:ln>
            <a:solidFill>
              <a:schemeClr val="bg1"/>
            </a:solidFill>
          </a:ln>
          <a:effectLst/>
        </c:spPr>
      </c:pivotFmt>
      <c:pivotFmt>
        <c:idx val="26"/>
        <c:spPr>
          <a:gradFill>
            <a:gsLst>
              <a:gs pos="0">
                <a:srgbClr val="E19BD5"/>
              </a:gs>
              <a:gs pos="100000">
                <a:schemeClr val="accent1">
                  <a:lumMod val="75000"/>
                </a:schemeClr>
              </a:gs>
            </a:gsLst>
            <a:lin ang="5400000" scaled="1"/>
          </a:gradFill>
          <a:ln>
            <a:solidFill>
              <a:schemeClr val="bg1"/>
            </a:solidFill>
          </a:ln>
          <a:effectLst/>
        </c:spPr>
      </c:pivotFmt>
      <c:pivotFmt>
        <c:idx val="27"/>
        <c:spPr>
          <a:gradFill>
            <a:gsLst>
              <a:gs pos="0">
                <a:srgbClr val="E19BD5"/>
              </a:gs>
              <a:gs pos="100000">
                <a:schemeClr val="accent1">
                  <a:lumMod val="75000"/>
                </a:schemeClr>
              </a:gs>
            </a:gsLst>
            <a:lin ang="5400000" scaled="1"/>
          </a:gradFill>
          <a:ln>
            <a:solidFill>
              <a:schemeClr val="bg1"/>
            </a:solidFill>
          </a:ln>
          <a:effectLst/>
        </c:spPr>
      </c:pivotFmt>
      <c:pivotFmt>
        <c:idx val="28"/>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29"/>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6"/>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41"/>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4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AD18050F-C319-40C3-8FDB-6324FBA38D9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48"/>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9EB89F89-3501-42E7-9E0C-09EACECD2586}"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4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'Branch State'!$C$3</c:f>
              <c:strCache>
                <c:ptCount val="1"/>
                <c:pt idx="0">
                  <c:v>Sum of Loan Amount</c:v>
                </c:pt>
              </c:strCache>
            </c:strRef>
          </c:tx>
          <c:spPr>
            <a:gradFill>
              <a:gsLst>
                <a:gs pos="0">
                  <a:srgbClr val="E19BD5"/>
                </a:gs>
                <a:gs pos="100000">
                  <a:schemeClr val="accent1">
                    <a:lumMod val="75000"/>
                  </a:schemeClr>
                </a:gs>
              </a:gsLst>
              <a:lin ang="5400000" scaled="1"/>
            </a:gradFill>
            <a:ln>
              <a:solidFill>
                <a:schemeClr val="bg1"/>
              </a:solidFill>
            </a:ln>
            <a:effectLst/>
          </c:spPr>
          <c:invertIfNegative val="0"/>
          <c:dLbls>
            <c:delete val="1"/>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State'!$C$4:$C$14</c:f>
              <c:numCache>
                <c:formatCode>General</c:formatCode>
                <c:ptCount val="10"/>
                <c:pt idx="0">
                  <c:v>28652439</c:v>
                </c:pt>
                <c:pt idx="1">
                  <c:v>12655063</c:v>
                </c:pt>
                <c:pt idx="2">
                  <c:v>7490567</c:v>
                </c:pt>
                <c:pt idx="3">
                  <c:v>13759256</c:v>
                </c:pt>
                <c:pt idx="4">
                  <c:v>7611552</c:v>
                </c:pt>
                <c:pt idx="5">
                  <c:v>4231776</c:v>
                </c:pt>
                <c:pt idx="6">
                  <c:v>98973745</c:v>
                </c:pt>
                <c:pt idx="7">
                  <c:v>29208434</c:v>
                </c:pt>
                <c:pt idx="8">
                  <c:v>62983176</c:v>
                </c:pt>
                <c:pt idx="9">
                  <c:v>33590430</c:v>
                </c:pt>
              </c:numCache>
            </c:numRef>
          </c:val>
          <c:extLst>
            <c:ext xmlns:c16="http://schemas.microsoft.com/office/drawing/2014/chart" uri="{C3380CC4-5D6E-409C-BE32-E72D297353CC}">
              <c16:uniqueId val="{00000000-E325-4863-A4F4-8E083F0B2384}"/>
            </c:ext>
          </c:extLst>
        </c:ser>
        <c:ser>
          <c:idx val="1"/>
          <c:order val="1"/>
          <c:tx>
            <c:strRef>
              <c:f>'Branch State'!$D$3</c:f>
              <c:strCache>
                <c:ptCount val="1"/>
                <c:pt idx="0">
                  <c:v>Sum of Funded Amount</c:v>
                </c:pt>
              </c:strCache>
            </c:strRef>
          </c:tx>
          <c:spPr>
            <a:gradFill>
              <a:gsLst>
                <a:gs pos="0">
                  <a:schemeClr val="accent1">
                    <a:lumMod val="75000"/>
                  </a:schemeClr>
                </a:gs>
                <a:gs pos="100000">
                  <a:srgbClr val="C198E0"/>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1-E325-4863-A4F4-8E083F0B2384}"/>
              </c:ext>
            </c:extLst>
          </c:dPt>
          <c:dPt>
            <c:idx val="1"/>
            <c:invertIfNegative val="0"/>
            <c:bubble3D val="0"/>
            <c:extLst>
              <c:ext xmlns:c16="http://schemas.microsoft.com/office/drawing/2014/chart" uri="{C3380CC4-5D6E-409C-BE32-E72D297353CC}">
                <c16:uniqueId val="{00000002-E325-4863-A4F4-8E083F0B2384}"/>
              </c:ext>
            </c:extLst>
          </c:dPt>
          <c:dPt>
            <c:idx val="2"/>
            <c:invertIfNegative val="0"/>
            <c:bubble3D val="0"/>
            <c:extLst>
              <c:ext xmlns:c16="http://schemas.microsoft.com/office/drawing/2014/chart" uri="{C3380CC4-5D6E-409C-BE32-E72D297353CC}">
                <c16:uniqueId val="{00000003-E325-4863-A4F4-8E083F0B2384}"/>
              </c:ext>
            </c:extLst>
          </c:dPt>
          <c:dPt>
            <c:idx val="3"/>
            <c:invertIfNegative val="0"/>
            <c:bubble3D val="0"/>
            <c:extLst>
              <c:ext xmlns:c16="http://schemas.microsoft.com/office/drawing/2014/chart" uri="{C3380CC4-5D6E-409C-BE32-E72D297353CC}">
                <c16:uniqueId val="{00000004-E325-4863-A4F4-8E083F0B2384}"/>
              </c:ext>
            </c:extLst>
          </c:dPt>
          <c:dPt>
            <c:idx val="4"/>
            <c:invertIfNegative val="0"/>
            <c:bubble3D val="0"/>
            <c:extLst>
              <c:ext xmlns:c16="http://schemas.microsoft.com/office/drawing/2014/chart" uri="{C3380CC4-5D6E-409C-BE32-E72D297353CC}">
                <c16:uniqueId val="{00000005-E325-4863-A4F4-8E083F0B2384}"/>
              </c:ext>
            </c:extLst>
          </c:dPt>
          <c:dPt>
            <c:idx val="5"/>
            <c:invertIfNegative val="0"/>
            <c:bubble3D val="0"/>
            <c:extLst>
              <c:ext xmlns:c16="http://schemas.microsoft.com/office/drawing/2014/chart" uri="{C3380CC4-5D6E-409C-BE32-E72D297353CC}">
                <c16:uniqueId val="{00000006-E325-4863-A4F4-8E083F0B2384}"/>
              </c:ext>
            </c:extLst>
          </c:dPt>
          <c:dPt>
            <c:idx val="6"/>
            <c:invertIfNegative val="0"/>
            <c:bubble3D val="0"/>
            <c:extLst>
              <c:ext xmlns:c16="http://schemas.microsoft.com/office/drawing/2014/chart" uri="{C3380CC4-5D6E-409C-BE32-E72D297353CC}">
                <c16:uniqueId val="{00000007-E325-4863-A4F4-8E083F0B2384}"/>
              </c:ext>
            </c:extLst>
          </c:dPt>
          <c:dPt>
            <c:idx val="7"/>
            <c:invertIfNegative val="0"/>
            <c:bubble3D val="0"/>
            <c:extLst>
              <c:ext xmlns:c16="http://schemas.microsoft.com/office/drawing/2014/chart" uri="{C3380CC4-5D6E-409C-BE32-E72D297353CC}">
                <c16:uniqueId val="{00000008-E325-4863-A4F4-8E083F0B2384}"/>
              </c:ext>
            </c:extLst>
          </c:dPt>
          <c:dPt>
            <c:idx val="8"/>
            <c:invertIfNegative val="0"/>
            <c:bubble3D val="0"/>
            <c:extLst>
              <c:ext xmlns:c16="http://schemas.microsoft.com/office/drawing/2014/chart" uri="{C3380CC4-5D6E-409C-BE32-E72D297353CC}">
                <c16:uniqueId val="{00000009-E325-4863-A4F4-8E083F0B2384}"/>
              </c:ext>
            </c:extLst>
          </c:dPt>
          <c:dPt>
            <c:idx val="9"/>
            <c:invertIfNegative val="0"/>
            <c:bubble3D val="0"/>
            <c:extLst>
              <c:ext xmlns:c16="http://schemas.microsoft.com/office/drawing/2014/chart" uri="{C3380CC4-5D6E-409C-BE32-E72D297353CC}">
                <c16:uniqueId val="{0000000A-E325-4863-A4F4-8E083F0B2384}"/>
              </c:ext>
            </c:extLst>
          </c:dPt>
          <c:dLbls>
            <c:dLbl>
              <c:idx val="0"/>
              <c:delete val="1"/>
              <c:extLst>
                <c:ext xmlns:c15="http://schemas.microsoft.com/office/drawing/2012/chart" uri="{CE6537A1-D6FC-4f65-9D91-7224C49458BB}"/>
                <c:ext xmlns:c16="http://schemas.microsoft.com/office/drawing/2014/chart" uri="{C3380CC4-5D6E-409C-BE32-E72D297353CC}">
                  <c16:uniqueId val="{00000001-E325-4863-A4F4-8E083F0B2384}"/>
                </c:ext>
              </c:extLst>
            </c:dLbl>
            <c:dLbl>
              <c:idx val="1"/>
              <c:delete val="1"/>
              <c:extLst>
                <c:ext xmlns:c15="http://schemas.microsoft.com/office/drawing/2012/chart" uri="{CE6537A1-D6FC-4f65-9D91-7224C49458BB}"/>
                <c:ext xmlns:c16="http://schemas.microsoft.com/office/drawing/2014/chart" uri="{C3380CC4-5D6E-409C-BE32-E72D297353CC}">
                  <c16:uniqueId val="{00000002-E325-4863-A4F4-8E083F0B2384}"/>
                </c:ext>
              </c:extLst>
            </c:dLbl>
            <c:dLbl>
              <c:idx val="2"/>
              <c:delete val="1"/>
              <c:extLst>
                <c:ext xmlns:c15="http://schemas.microsoft.com/office/drawing/2012/chart" uri="{CE6537A1-D6FC-4f65-9D91-7224C49458BB}"/>
                <c:ext xmlns:c16="http://schemas.microsoft.com/office/drawing/2014/chart" uri="{C3380CC4-5D6E-409C-BE32-E72D297353CC}">
                  <c16:uniqueId val="{00000003-E325-4863-A4F4-8E083F0B2384}"/>
                </c:ext>
              </c:extLst>
            </c:dLbl>
            <c:dLbl>
              <c:idx val="3"/>
              <c:delete val="1"/>
              <c:extLst>
                <c:ext xmlns:c15="http://schemas.microsoft.com/office/drawing/2012/chart" uri="{CE6537A1-D6FC-4f65-9D91-7224C49458BB}"/>
                <c:ext xmlns:c16="http://schemas.microsoft.com/office/drawing/2014/chart" uri="{C3380CC4-5D6E-409C-BE32-E72D297353CC}">
                  <c16:uniqueId val="{00000004-E325-4863-A4F4-8E083F0B2384}"/>
                </c:ext>
              </c:extLst>
            </c:dLbl>
            <c:dLbl>
              <c:idx val="4"/>
              <c:delete val="1"/>
              <c:extLst>
                <c:ext xmlns:c15="http://schemas.microsoft.com/office/drawing/2012/chart" uri="{CE6537A1-D6FC-4f65-9D91-7224C49458BB}"/>
                <c:ext xmlns:c16="http://schemas.microsoft.com/office/drawing/2014/chart" uri="{C3380CC4-5D6E-409C-BE32-E72D297353CC}">
                  <c16:uniqueId val="{00000005-E325-4863-A4F4-8E083F0B2384}"/>
                </c:ext>
              </c:extLst>
            </c:dLbl>
            <c:dLbl>
              <c:idx val="5"/>
              <c:layout>
                <c:manualLayout>
                  <c:x val="2.6921547902581423E-2"/>
                  <c:y val="0"/>
                </c:manualLayout>
              </c:layout>
              <c:tx>
                <c:rich>
                  <a:bodyPr/>
                  <a:lstStyle/>
                  <a:p>
                    <a:r>
                      <a:rPr lang="en-US"/>
                      <a:t>Funded</a:t>
                    </a:r>
                  </a:p>
                  <a:p>
                    <a:r>
                      <a:rPr lang="en-US" baseline="0"/>
                      <a:t>, </a:t>
                    </a:r>
                    <a:fld id="{AD18050F-C319-40C3-8FDB-6324FBA38D92}"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6-E325-4863-A4F4-8E083F0B2384}"/>
                </c:ext>
              </c:extLst>
            </c:dLbl>
            <c:dLbl>
              <c:idx val="6"/>
              <c:layout>
                <c:manualLayout>
                  <c:x val="7.2481090506950119E-2"/>
                  <c:y val="-1.5983038681890126E-2"/>
                </c:manualLayout>
              </c:layout>
              <c:tx>
                <c:rich>
                  <a:bodyPr/>
                  <a:lstStyle/>
                  <a:p>
                    <a:r>
                      <a:rPr lang="en-US"/>
                      <a:t>Funded</a:t>
                    </a:r>
                  </a:p>
                  <a:p>
                    <a:r>
                      <a:rPr lang="en-US" baseline="0"/>
                      <a:t>, </a:t>
                    </a:r>
                    <a:fld id="{9EB89F89-3501-42E7-9E0C-09EACECD2586}"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E325-4863-A4F4-8E083F0B2384}"/>
                </c:ext>
              </c:extLst>
            </c:dLbl>
            <c:dLbl>
              <c:idx val="7"/>
              <c:delete val="1"/>
              <c:extLst>
                <c:ext xmlns:c15="http://schemas.microsoft.com/office/drawing/2012/chart" uri="{CE6537A1-D6FC-4f65-9D91-7224C49458BB}"/>
                <c:ext xmlns:c16="http://schemas.microsoft.com/office/drawing/2014/chart" uri="{C3380CC4-5D6E-409C-BE32-E72D297353CC}">
                  <c16:uniqueId val="{00000008-E325-4863-A4F4-8E083F0B2384}"/>
                </c:ext>
              </c:extLst>
            </c:dLbl>
            <c:dLbl>
              <c:idx val="8"/>
              <c:delete val="1"/>
              <c:extLst>
                <c:ext xmlns:c15="http://schemas.microsoft.com/office/drawing/2012/chart" uri="{CE6537A1-D6FC-4f65-9D91-7224C49458BB}"/>
                <c:ext xmlns:c16="http://schemas.microsoft.com/office/drawing/2014/chart" uri="{C3380CC4-5D6E-409C-BE32-E72D297353CC}">
                  <c16:uniqueId val="{00000009-E325-4863-A4F4-8E083F0B2384}"/>
                </c:ext>
              </c:extLst>
            </c:dLbl>
            <c:dLbl>
              <c:idx val="9"/>
              <c:delete val="1"/>
              <c:extLst>
                <c:ext xmlns:c15="http://schemas.microsoft.com/office/drawing/2012/chart" uri="{CE6537A1-D6FC-4f65-9D91-7224C49458BB}"/>
                <c:ext xmlns:c16="http://schemas.microsoft.com/office/drawing/2014/chart" uri="{C3380CC4-5D6E-409C-BE32-E72D297353CC}">
                  <c16:uniqueId val="{0000000A-E325-4863-A4F4-8E083F0B2384}"/>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State'!$D$4:$D$14</c:f>
              <c:numCache>
                <c:formatCode>General</c:formatCode>
                <c:ptCount val="10"/>
                <c:pt idx="0">
                  <c:v>29167474</c:v>
                </c:pt>
                <c:pt idx="1">
                  <c:v>14159983</c:v>
                </c:pt>
                <c:pt idx="2">
                  <c:v>7134335</c:v>
                </c:pt>
                <c:pt idx="3">
                  <c:v>13479934</c:v>
                </c:pt>
                <c:pt idx="4">
                  <c:v>8163811</c:v>
                </c:pt>
                <c:pt idx="5">
                  <c:v>4591825</c:v>
                </c:pt>
                <c:pt idx="6">
                  <c:v>95693601</c:v>
                </c:pt>
                <c:pt idx="7">
                  <c:v>30094360</c:v>
                </c:pt>
                <c:pt idx="8">
                  <c:v>63375507</c:v>
                </c:pt>
                <c:pt idx="9">
                  <c:v>33003642</c:v>
                </c:pt>
              </c:numCache>
            </c:numRef>
          </c:val>
          <c:extLst>
            <c:ext xmlns:c16="http://schemas.microsoft.com/office/drawing/2014/chart" uri="{C3380CC4-5D6E-409C-BE32-E72D297353CC}">
              <c16:uniqueId val="{0000000B-E325-4863-A4F4-8E083F0B2384}"/>
            </c:ext>
          </c:extLst>
        </c:ser>
        <c:dLbls>
          <c:dLblPos val="outEnd"/>
          <c:showLegendKey val="0"/>
          <c:showVal val="1"/>
          <c:showCatName val="0"/>
          <c:showSerName val="0"/>
          <c:showPercent val="0"/>
          <c:showBubbleSize val="0"/>
        </c:dLbls>
        <c:gapWidth val="121"/>
        <c:axId val="1446560080"/>
        <c:axId val="1446570064"/>
      </c:barChart>
      <c:catAx>
        <c:axId val="144656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1446570064"/>
        <c:crosses val="autoZero"/>
        <c:auto val="1"/>
        <c:lblAlgn val="ctr"/>
        <c:lblOffset val="100"/>
        <c:noMultiLvlLbl val="0"/>
      </c:catAx>
      <c:valAx>
        <c:axId val="1446570064"/>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144656008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DataAnalytics.xlsx]DC Clients!PivotTable8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bar"/>
        <c:grouping val="clustered"/>
        <c:varyColors val="0"/>
        <c:ser>
          <c:idx val="0"/>
          <c:order val="0"/>
          <c:tx>
            <c:strRef>
              <c:f>'DC Clients'!$C$3</c:f>
              <c:strCache>
                <c:ptCount val="1"/>
                <c:pt idx="0">
                  <c:v>Total</c:v>
                </c:pt>
              </c:strCache>
            </c:strRef>
          </c:tx>
          <c:spPr>
            <a:solidFill>
              <a:schemeClr val="accent1"/>
            </a:solidFill>
            <a:ln>
              <a:noFill/>
            </a:ln>
            <a:effectLst/>
          </c:spPr>
          <c:invertIfNegative val="0"/>
          <c:cat>
            <c:strRef>
              <c:f>'DC Clients'!$B$4:$B$9</c:f>
              <c:strCache>
                <c:ptCount val="5"/>
                <c:pt idx="0">
                  <c:v>David Johnson</c:v>
                </c:pt>
                <c:pt idx="1">
                  <c:v>David Smith</c:v>
                </c:pt>
                <c:pt idx="2">
                  <c:v>Jennifer Smith</c:v>
                </c:pt>
                <c:pt idx="3">
                  <c:v>Michael Smith</c:v>
                </c:pt>
                <c:pt idx="4">
                  <c:v>Michael Williams</c:v>
                </c:pt>
              </c:strCache>
            </c:strRef>
          </c:cat>
          <c:val>
            <c:numRef>
              <c:f>'DC Clients'!$C$4:$C$9</c:f>
              <c:numCache>
                <c:formatCode>General</c:formatCode>
                <c:ptCount val="5"/>
                <c:pt idx="0">
                  <c:v>78437.02</c:v>
                </c:pt>
                <c:pt idx="1">
                  <c:v>111165.15</c:v>
                </c:pt>
                <c:pt idx="2">
                  <c:v>83412.41</c:v>
                </c:pt>
                <c:pt idx="3">
                  <c:v>127983.65</c:v>
                </c:pt>
                <c:pt idx="4">
                  <c:v>83347.03</c:v>
                </c:pt>
              </c:numCache>
            </c:numRef>
          </c:val>
          <c:extLst>
            <c:ext xmlns:c16="http://schemas.microsoft.com/office/drawing/2014/chart" uri="{C3380CC4-5D6E-409C-BE32-E72D297353CC}">
              <c16:uniqueId val="{00000000-AC75-4F03-BD05-99CED7838352}"/>
            </c:ext>
          </c:extLst>
        </c:ser>
        <c:dLbls>
          <c:showLegendKey val="0"/>
          <c:showVal val="0"/>
          <c:showCatName val="0"/>
          <c:showSerName val="0"/>
          <c:showPercent val="0"/>
          <c:showBubbleSize val="0"/>
        </c:dLbls>
        <c:gapWidth val="182"/>
        <c:axId val="1446941232"/>
        <c:axId val="1446952464"/>
      </c:barChart>
      <c:catAx>
        <c:axId val="14469412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6952464"/>
        <c:crosses val="autoZero"/>
        <c:auto val="1"/>
        <c:lblAlgn val="ctr"/>
        <c:lblOffset val="100"/>
        <c:noMultiLvlLbl val="0"/>
      </c:catAx>
      <c:valAx>
        <c:axId val="144695246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6941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type Kpi!PivotTable5</c:name>
    <c:fmtId val="7"/>
  </c:pivotSource>
  <c:chart>
    <c:autoTitleDeleted val="1"/>
    <c:pivotFmts>
      <c:pivotFmt>
        <c:idx val="0"/>
        <c:spPr>
          <a:solidFill>
            <a:schemeClr val="accent1"/>
          </a:solidFill>
          <a:ln w="19050">
            <a:solidFill>
              <a:schemeClr val="lt1"/>
            </a:solidFill>
          </a:ln>
          <a:effectLst/>
        </c:spP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8"/>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2519022310619055"/>
          <c:y val="0.10893080521836752"/>
          <c:w val="0.50717683164766558"/>
          <c:h val="0.83893888131220617"/>
        </c:manualLayout>
      </c:layout>
      <c:doughnutChart>
        <c:varyColors val="1"/>
        <c:ser>
          <c:idx val="0"/>
          <c:order val="0"/>
          <c:tx>
            <c:strRef>
              <c:f>'Payment type Kpi'!$C$3</c:f>
              <c:strCache>
                <c:ptCount val="1"/>
                <c:pt idx="0">
                  <c:v>Total</c:v>
                </c:pt>
              </c:strCache>
            </c:strRef>
          </c:tx>
          <c:dPt>
            <c:idx val="0"/>
            <c:bubble3D val="0"/>
            <c:spPr>
              <a:gradFill>
                <a:gsLst>
                  <a:gs pos="62000">
                    <a:srgbClr val="C19BD5"/>
                  </a:gs>
                  <a:gs pos="100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D285-46E4-A53A-E3360D8299A6}"/>
              </c:ext>
            </c:extLst>
          </c:dPt>
          <c:dPt>
            <c:idx val="1"/>
            <c:bubble3D val="0"/>
            <c:spPr>
              <a:gradFill>
                <a:gsLst>
                  <a:gs pos="0">
                    <a:schemeClr val="accent1">
                      <a:lumMod val="60000"/>
                      <a:lumOff val="40000"/>
                    </a:schemeClr>
                  </a:gs>
                  <a:gs pos="100000">
                    <a:srgbClr val="C198E0"/>
                  </a:gs>
                </a:gsLst>
                <a:lin ang="5400000" scaled="1"/>
              </a:gradFill>
              <a:ln w="19050">
                <a:solidFill>
                  <a:schemeClr val="lt1"/>
                </a:solidFill>
              </a:ln>
              <a:effectLst/>
            </c:spPr>
            <c:extLst>
              <c:ext xmlns:c16="http://schemas.microsoft.com/office/drawing/2014/chart" uri="{C3380CC4-5D6E-409C-BE32-E72D297353CC}">
                <c16:uniqueId val="{00000003-D285-46E4-A53A-E3360D8299A6}"/>
              </c:ext>
            </c:extLst>
          </c:dPt>
          <c:dLbls>
            <c:dLbl>
              <c:idx val="0"/>
              <c:layout>
                <c:manualLayout>
                  <c:x val="0.13000000620377028"/>
                  <c:y val="0.28671672408184457"/>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D285-46E4-A53A-E3360D8299A6}"/>
                </c:ext>
              </c:extLst>
            </c:dLbl>
            <c:dLbl>
              <c:idx val="1"/>
              <c:layout>
                <c:manualLayout>
                  <c:x val="-1.7517896326313353E-2"/>
                  <c:y val="-0.37142848346966229"/>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D285-46E4-A53A-E3360D8299A6}"/>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type Kpi'!$B$4:$B$6</c:f>
              <c:strCache>
                <c:ptCount val="2"/>
                <c:pt idx="0">
                  <c:v>Monthly EMI</c:v>
                </c:pt>
                <c:pt idx="1">
                  <c:v>Quarterly EMI</c:v>
                </c:pt>
              </c:strCache>
            </c:strRef>
          </c:cat>
          <c:val>
            <c:numRef>
              <c:f>'Payment type Kpi'!$C$4:$C$6</c:f>
              <c:numCache>
                <c:formatCode>General</c:formatCode>
                <c:ptCount val="2"/>
                <c:pt idx="0">
                  <c:v>139335.37</c:v>
                </c:pt>
                <c:pt idx="1">
                  <c:v>151741.60999999999</c:v>
                </c:pt>
              </c:numCache>
            </c:numRef>
          </c:val>
          <c:extLst>
            <c:ext xmlns:c16="http://schemas.microsoft.com/office/drawing/2014/chart" uri="{C3380CC4-5D6E-409C-BE32-E72D297353CC}">
              <c16:uniqueId val="{00000004-D285-46E4-A53A-E3360D8299A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DataAnalytics.xlsx]Top 5 Branch!PivotTable12</c:name>
    <c:fmtId val="16"/>
  </c:pivotSource>
  <c:chart>
    <c:title>
      <c:tx>
        <c:rich>
          <a:bodyPr/>
          <a:lstStyle/>
          <a:p>
            <a:pPr>
              <a:defRPr>
                <a:solidFill>
                  <a:schemeClr val="bg1"/>
                </a:solidFill>
                <a:latin typeface="Imprint MT Shadow" panose="04020605060303030202" pitchFamily="82" charset="0"/>
              </a:defRPr>
            </a:pPr>
            <a:r>
              <a:rPr lang="en-IN" baseline="0">
                <a:solidFill>
                  <a:schemeClr val="bg1"/>
                </a:solidFill>
                <a:latin typeface="Imprint MT Shadow" panose="04020605060303030202" pitchFamily="82" charset="0"/>
              </a:rPr>
              <a:t>Top 5 Branches Grade</a:t>
            </a:r>
            <a:endParaRPr lang="en-IN">
              <a:solidFill>
                <a:schemeClr val="bg1"/>
              </a:solidFill>
              <a:latin typeface="Imprint MT Shadow" panose="04020605060303030202" pitchFamily="82" charset="0"/>
            </a:endParaRPr>
          </a:p>
        </c:rich>
      </c:tx>
      <c:overlay val="0"/>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pivotFmt>
      <c:pivotFmt>
        <c:idx val="43"/>
        <c:spPr>
          <a:solidFill>
            <a:schemeClr val="accent1"/>
          </a:solidFill>
          <a:ln>
            <a:noFill/>
          </a:ln>
          <a:effectLst/>
        </c:spPr>
        <c:marker>
          <c:symbol val="none"/>
        </c:marker>
      </c:pivotFmt>
      <c:pivotFmt>
        <c:idx val="44"/>
        <c:spPr>
          <a:solidFill>
            <a:schemeClr val="accent1"/>
          </a:solidFill>
          <a:ln>
            <a:noFill/>
          </a:ln>
          <a:effectLst/>
        </c:spPr>
        <c:marker>
          <c:symbol val="none"/>
        </c:marker>
      </c:pivotFmt>
      <c:pivotFmt>
        <c:idx val="45"/>
        <c:spPr>
          <a:gradFill>
            <a:gsLst>
              <a:gs pos="0">
                <a:schemeClr val="accent1">
                  <a:lumMod val="40000"/>
                  <a:lumOff val="60000"/>
                </a:schemeClr>
              </a:gs>
              <a:gs pos="69000">
                <a:srgbClr val="C198E0"/>
              </a:gs>
            </a:gsLst>
            <a:lin ang="5400000" scaled="1"/>
          </a:gradFill>
          <a:ln>
            <a:solidFill>
              <a:schemeClr val="bg1"/>
            </a:solidFill>
          </a:ln>
          <a:effectLst/>
        </c:spPr>
        <c:marker>
          <c:symbol val="none"/>
        </c:marker>
      </c:pivotFmt>
      <c:pivotFmt>
        <c:idx val="46"/>
        <c:spPr>
          <a:gradFill>
            <a:gsLst>
              <a:gs pos="0">
                <a:schemeClr val="accent1">
                  <a:lumMod val="60000"/>
                  <a:lumOff val="40000"/>
                </a:schemeClr>
              </a:gs>
              <a:gs pos="69000">
                <a:srgbClr val="E19BD5"/>
              </a:gs>
            </a:gsLst>
            <a:lin ang="5400000" scaled="1"/>
          </a:gradFill>
          <a:ln>
            <a:solidFill>
              <a:schemeClr val="bg1"/>
            </a:solidFill>
          </a:ln>
          <a:effectLst/>
        </c:spPr>
        <c:marker>
          <c:symbol val="none"/>
        </c:marker>
      </c:pivotFmt>
      <c:pivotFmt>
        <c:idx val="47"/>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8"/>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9"/>
        <c:spPr>
          <a:solidFill>
            <a:schemeClr val="accent5"/>
          </a:solidFill>
          <a:ln>
            <a:noFill/>
          </a:ln>
          <a:effectLst/>
        </c:spPr>
        <c:marker>
          <c:symbol val="none"/>
        </c:marker>
      </c:pivotFmt>
      <c:pivotFmt>
        <c:idx val="5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3"/>
        <c:spPr>
          <a:gradFill>
            <a:gsLst>
              <a:gs pos="0">
                <a:schemeClr val="accent1">
                  <a:lumMod val="50000"/>
                </a:schemeClr>
              </a:gs>
              <a:gs pos="100000">
                <a:srgbClr val="CC9BD5"/>
              </a:gs>
            </a:gsLst>
            <a:lin ang="5400000" scaled="1"/>
          </a:gradFill>
          <a:ln>
            <a:solidFill>
              <a:schemeClr val="bg1"/>
            </a:solidFill>
          </a:ln>
        </c:spPr>
        <c:marker>
          <c:symbol val="none"/>
        </c:marker>
      </c:pivotFmt>
      <c:pivotFmt>
        <c:idx val="5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55"/>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6"/>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7"/>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8"/>
        <c:spPr>
          <a:gradFill>
            <a:gsLst>
              <a:gs pos="0">
                <a:schemeClr val="accent1">
                  <a:lumMod val="50000"/>
                </a:schemeClr>
              </a:gs>
              <a:gs pos="100000">
                <a:srgbClr val="CC9BD5"/>
              </a:gs>
            </a:gsLst>
            <a:lin ang="5400000" scaled="1"/>
          </a:gradFill>
          <a:ln>
            <a:solidFill>
              <a:schemeClr val="bg1"/>
            </a:solidFill>
          </a:ln>
        </c:spPr>
        <c:marker>
          <c:symbol val="none"/>
        </c:marker>
      </c:pivotFmt>
      <c:pivotFmt>
        <c:idx val="59"/>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6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3"/>
        <c:spPr>
          <a:gradFill>
            <a:gsLst>
              <a:gs pos="0">
                <a:schemeClr val="accent1">
                  <a:lumMod val="50000"/>
                </a:schemeClr>
              </a:gs>
              <a:gs pos="100000">
                <a:srgbClr val="CC9BD5"/>
              </a:gs>
            </a:gsLst>
            <a:lin ang="5400000" scaled="1"/>
          </a:gradFill>
          <a:ln>
            <a:solidFill>
              <a:schemeClr val="bg1"/>
            </a:solidFill>
          </a:ln>
        </c:spPr>
        <c:marker>
          <c:symbol val="none"/>
        </c:marker>
        <c:dLbl>
          <c:idx val="0"/>
          <c:spPr>
            <a:noFill/>
            <a:ln>
              <a:noFill/>
            </a:ln>
            <a:effectLst/>
          </c:spPr>
          <c:txPr>
            <a:bodyPr wrap="square" lIns="38100" tIns="19050" rIns="38100" bIns="19050" anchor="ctr">
              <a:spAutoFit/>
            </a:bodyPr>
            <a:lstStyle/>
            <a:p>
              <a:pPr>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'Top 5 Branch'!$C$3:$C$4</c:f>
              <c:strCache>
                <c:ptCount val="1"/>
                <c:pt idx="0">
                  <c:v>A</c:v>
                </c:pt>
              </c:strCache>
            </c:strRef>
          </c:tx>
          <c:spPr>
            <a:gradFill>
              <a:gsLst>
                <a:gs pos="0">
                  <a:schemeClr val="accent1">
                    <a:lumMod val="40000"/>
                    <a:lumOff val="60000"/>
                  </a:schemeClr>
                </a:gs>
                <a:gs pos="100000">
                  <a:srgbClr val="E1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Branch'!$C$5:$C$10</c:f>
              <c:numCache>
                <c:formatCode>General</c:formatCode>
                <c:ptCount val="5"/>
                <c:pt idx="0">
                  <c:v>15363756</c:v>
                </c:pt>
                <c:pt idx="1">
                  <c:v>9110979</c:v>
                </c:pt>
                <c:pt idx="2">
                  <c:v>7033367</c:v>
                </c:pt>
                <c:pt idx="3">
                  <c:v>7201055</c:v>
                </c:pt>
                <c:pt idx="4">
                  <c:v>6933801</c:v>
                </c:pt>
              </c:numCache>
            </c:numRef>
          </c:val>
          <c:extLst>
            <c:ext xmlns:c16="http://schemas.microsoft.com/office/drawing/2014/chart" uri="{C3380CC4-5D6E-409C-BE32-E72D297353CC}">
              <c16:uniqueId val="{00000000-5282-4B40-893F-434165CFAC6F}"/>
            </c:ext>
          </c:extLst>
        </c:ser>
        <c:ser>
          <c:idx val="1"/>
          <c:order val="1"/>
          <c:tx>
            <c:strRef>
              <c:f>'Top 5 Branch'!$D$3:$D$4</c:f>
              <c:strCache>
                <c:ptCount val="1"/>
                <c:pt idx="0">
                  <c:v>B</c:v>
                </c:pt>
              </c:strCache>
            </c:strRef>
          </c:tx>
          <c:spPr>
            <a:gradFill>
              <a:gsLst>
                <a:gs pos="0">
                  <a:schemeClr val="accent1">
                    <a:lumMod val="60000"/>
                    <a:lumOff val="40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Branch'!$D$5:$D$10</c:f>
              <c:numCache>
                <c:formatCode>General</c:formatCode>
                <c:ptCount val="5"/>
                <c:pt idx="0">
                  <c:v>17303864</c:v>
                </c:pt>
                <c:pt idx="1">
                  <c:v>11381637</c:v>
                </c:pt>
                <c:pt idx="2">
                  <c:v>8750115</c:v>
                </c:pt>
                <c:pt idx="3">
                  <c:v>8493401</c:v>
                </c:pt>
                <c:pt idx="4">
                  <c:v>11759858</c:v>
                </c:pt>
              </c:numCache>
            </c:numRef>
          </c:val>
          <c:extLst>
            <c:ext xmlns:c16="http://schemas.microsoft.com/office/drawing/2014/chart" uri="{C3380CC4-5D6E-409C-BE32-E72D297353CC}">
              <c16:uniqueId val="{00000000-71C2-4CA4-865D-F3A747936B43}"/>
            </c:ext>
          </c:extLst>
        </c:ser>
        <c:ser>
          <c:idx val="2"/>
          <c:order val="2"/>
          <c:tx>
            <c:strRef>
              <c:f>'Top 5 Branch'!$E$3:$E$4</c:f>
              <c:strCache>
                <c:ptCount val="1"/>
                <c:pt idx="0">
                  <c:v>C</c:v>
                </c:pt>
              </c:strCache>
            </c:strRef>
          </c:tx>
          <c:spPr>
            <a:gradFill>
              <a:gsLst>
                <a:gs pos="0">
                  <a:schemeClr val="accent1">
                    <a:lumMod val="75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Branch'!$E$5:$E$10</c:f>
              <c:numCache>
                <c:formatCode>General</c:formatCode>
                <c:ptCount val="5"/>
                <c:pt idx="0">
                  <c:v>12387595</c:v>
                </c:pt>
                <c:pt idx="1">
                  <c:v>7568240</c:v>
                </c:pt>
                <c:pt idx="2">
                  <c:v>5897248</c:v>
                </c:pt>
                <c:pt idx="3">
                  <c:v>5964325</c:v>
                </c:pt>
                <c:pt idx="4">
                  <c:v>6535449</c:v>
                </c:pt>
              </c:numCache>
            </c:numRef>
          </c:val>
          <c:extLst>
            <c:ext xmlns:c16="http://schemas.microsoft.com/office/drawing/2014/chart" uri="{C3380CC4-5D6E-409C-BE32-E72D297353CC}">
              <c16:uniqueId val="{00000001-71C2-4CA4-865D-F3A747936B43}"/>
            </c:ext>
          </c:extLst>
        </c:ser>
        <c:ser>
          <c:idx val="3"/>
          <c:order val="3"/>
          <c:tx>
            <c:strRef>
              <c:f>'Top 5 Branch'!$F$3:$F$4</c:f>
              <c:strCache>
                <c:ptCount val="1"/>
                <c:pt idx="0">
                  <c:v>D</c:v>
                </c:pt>
              </c:strCache>
            </c:strRef>
          </c:tx>
          <c:spPr>
            <a:gradFill>
              <a:gsLst>
                <a:gs pos="0">
                  <a:schemeClr val="accent1">
                    <a:lumMod val="50000"/>
                  </a:schemeClr>
                </a:gs>
                <a:gs pos="100000">
                  <a:srgbClr val="CC9BD5"/>
                </a:gs>
              </a:gsLst>
              <a:lin ang="5400000" scaled="1"/>
            </a:gradFill>
            <a:ln>
              <a:solidFill>
                <a:schemeClr val="bg1"/>
              </a:solidFill>
            </a:ln>
          </c:spPr>
          <c:invertIfNegative val="0"/>
          <c:dLbls>
            <c:spPr>
              <a:noFill/>
              <a:ln>
                <a:noFill/>
              </a:ln>
              <a:effectLst/>
            </c:spPr>
            <c:txPr>
              <a:bodyPr wrap="square" lIns="38100" tIns="19050" rIns="38100" bIns="19050" anchor="ctr">
                <a:spAutoFit/>
              </a:bodyPr>
              <a:lstStyle/>
              <a:p>
                <a:pPr>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Branch'!$F$5:$F$10</c:f>
              <c:numCache>
                <c:formatCode>General</c:formatCode>
                <c:ptCount val="5"/>
                <c:pt idx="0">
                  <c:v>5490225</c:v>
                </c:pt>
                <c:pt idx="1">
                  <c:v>3154389</c:v>
                </c:pt>
                <c:pt idx="2">
                  <c:v>2465673</c:v>
                </c:pt>
                <c:pt idx="3">
                  <c:v>2627179</c:v>
                </c:pt>
                <c:pt idx="4">
                  <c:v>2498106</c:v>
                </c:pt>
              </c:numCache>
            </c:numRef>
          </c:val>
          <c:extLst>
            <c:ext xmlns:c16="http://schemas.microsoft.com/office/drawing/2014/chart" uri="{C3380CC4-5D6E-409C-BE32-E72D297353CC}">
              <c16:uniqueId val="{00000002-71C2-4CA4-865D-F3A747936B43}"/>
            </c:ext>
          </c:extLst>
        </c:ser>
        <c:ser>
          <c:idx val="4"/>
          <c:order val="4"/>
          <c:tx>
            <c:strRef>
              <c:f>'Top 5 Branch'!$G$3:$G$4</c:f>
              <c:strCache>
                <c:ptCount val="1"/>
                <c:pt idx="0">
                  <c:v>E</c:v>
                </c:pt>
              </c:strCache>
            </c:strRef>
          </c:tx>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Branch'!$G$5:$G$10</c:f>
              <c:numCache>
                <c:formatCode>General</c:formatCode>
                <c:ptCount val="5"/>
                <c:pt idx="0">
                  <c:v>138371</c:v>
                </c:pt>
                <c:pt idx="1">
                  <c:v>104735</c:v>
                </c:pt>
                <c:pt idx="2">
                  <c:v>88288</c:v>
                </c:pt>
                <c:pt idx="3">
                  <c:v>138280</c:v>
                </c:pt>
                <c:pt idx="4">
                  <c:v>85148</c:v>
                </c:pt>
              </c:numCache>
            </c:numRef>
          </c:val>
          <c:extLst>
            <c:ext xmlns:c16="http://schemas.microsoft.com/office/drawing/2014/chart" uri="{C3380CC4-5D6E-409C-BE32-E72D297353CC}">
              <c16:uniqueId val="{00000003-71C2-4CA4-865D-F3A747936B43}"/>
            </c:ext>
          </c:extLst>
        </c:ser>
        <c:dLbls>
          <c:dLblPos val="ctr"/>
          <c:showLegendKey val="0"/>
          <c:showVal val="1"/>
          <c:showCatName val="0"/>
          <c:showSerName val="0"/>
          <c:showPercent val="0"/>
          <c:showBubbleSize val="0"/>
        </c:dLbls>
        <c:gapWidth val="98"/>
        <c:overlap val="100"/>
        <c:axId val="974446784"/>
        <c:axId val="974448864"/>
      </c:barChart>
      <c:catAx>
        <c:axId val="9744467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974448864"/>
        <c:crosses val="autoZero"/>
        <c:auto val="1"/>
        <c:lblAlgn val="ctr"/>
        <c:lblOffset val="100"/>
        <c:noMultiLvlLbl val="0"/>
      </c:catAx>
      <c:valAx>
        <c:axId val="97444886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bg1"/>
                </a:solidFill>
                <a:latin typeface="Imprint MT Shadow" panose="04020605060303030202" pitchFamily="82" charset="0"/>
                <a:ea typeface="+mn-ea"/>
                <a:cs typeface="+mn-cs"/>
              </a:defRPr>
            </a:pPr>
            <a:endParaRPr lang="en-US"/>
          </a:p>
        </c:txPr>
        <c:crossAx val="974446784"/>
        <c:crosses val="autoZero"/>
        <c:crossBetween val="between"/>
      </c:valAx>
      <c:spPr>
        <a:noFill/>
        <a:ln>
          <a:noFill/>
        </a:ln>
      </c:spPr>
    </c:plotArea>
    <c:plotVisOnly val="1"/>
    <c:dispBlanksAs val="gap"/>
    <c:showDLblsOverMax val="0"/>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Performence!PivotTable13</c:name>
    <c:fmtId val="8"/>
  </c:pivotSource>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27000">
                <a:schemeClr val="accent1">
                  <a:lumMod val="60000"/>
                  <a:lumOff val="40000"/>
                </a:schemeClr>
              </a:gs>
              <a:gs pos="62000">
                <a:srgbClr val="C198E0"/>
              </a:gs>
            </a:gsLst>
            <a:lin ang="5400000" scaled="1"/>
          </a:gradFill>
          <a:ln w="19050">
            <a:solidFill>
              <a:schemeClr val="lt1"/>
            </a:solidFill>
          </a:ln>
          <a:effectLst/>
        </c:spPr>
        <c:dLbl>
          <c:idx val="0"/>
          <c:layout>
            <c:manualLayout>
              <c:x val="0.10522709709287048"/>
              <c:y val="-9.017041091944404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0"/>
        <c:spPr>
          <a:gradFill>
            <a:gsLst>
              <a:gs pos="0">
                <a:srgbClr val="BEC6EA"/>
              </a:gs>
              <a:gs pos="62000">
                <a:srgbClr val="C198E0"/>
              </a:gs>
            </a:gsLst>
            <a:lin ang="5400000" scaled="1"/>
          </a:gradFill>
          <a:ln w="19050">
            <a:solidFill>
              <a:schemeClr val="lt1"/>
            </a:solidFill>
          </a:ln>
          <a:effectLst/>
        </c:spPr>
        <c:dLbl>
          <c:idx val="0"/>
          <c:layout>
            <c:manualLayout>
              <c:x val="0.15784064563930553"/>
              <c:y val="7.728892364523776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1"/>
        <c:spPr>
          <a:gradFill>
            <a:gsLst>
              <a:gs pos="27000">
                <a:srgbClr val="C19BD5"/>
              </a:gs>
              <a:gs pos="62000">
                <a:schemeClr val="accent1">
                  <a:lumMod val="75000"/>
                </a:schemeClr>
              </a:gs>
            </a:gsLst>
            <a:lin ang="5400000" scaled="1"/>
          </a:gradFill>
          <a:ln w="19050">
            <a:solidFill>
              <a:schemeClr val="lt1"/>
            </a:solidFill>
          </a:ln>
          <a:effectLst/>
        </c:spPr>
        <c:dLbl>
          <c:idx val="0"/>
          <c:layout>
            <c:manualLayout>
              <c:x val="-8.0943920840669537E-2"/>
              <c:y val="-0.19966305275019752"/>
            </c:manualLayout>
          </c:layout>
          <c:showLegendKey val="0"/>
          <c:showVal val="1"/>
          <c:showCatName val="1"/>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344762147563317"/>
          <c:y val="6.8940299885080908E-2"/>
          <c:w val="0.52554465857758581"/>
          <c:h val="0.83635642568142565"/>
        </c:manualLayout>
      </c:layout>
      <c:doughnutChart>
        <c:varyColors val="1"/>
        <c:ser>
          <c:idx val="0"/>
          <c:order val="0"/>
          <c:tx>
            <c:strRef>
              <c:f>'Branch Performence'!$C$3</c:f>
              <c:strCache>
                <c:ptCount val="1"/>
                <c:pt idx="0">
                  <c:v>Total</c:v>
                </c:pt>
              </c:strCache>
            </c:strRef>
          </c:tx>
          <c:dPt>
            <c:idx val="0"/>
            <c:bubble3D val="0"/>
            <c:spPr>
              <a:gradFill>
                <a:gsLst>
                  <a:gs pos="0">
                    <a:schemeClr val="accent1">
                      <a:lumMod val="40000"/>
                      <a:lumOff val="60000"/>
                    </a:schemeClr>
                  </a:gs>
                  <a:gs pos="69000">
                    <a:srgbClr val="E19BD5"/>
                  </a:gs>
                </a:gsLst>
                <a:lin ang="5400000" scaled="1"/>
              </a:gradFill>
              <a:ln w="19050">
                <a:solidFill>
                  <a:schemeClr val="lt1"/>
                </a:solidFill>
              </a:ln>
              <a:effectLst/>
            </c:spPr>
            <c:extLst>
              <c:ext xmlns:c16="http://schemas.microsoft.com/office/drawing/2014/chart" uri="{C3380CC4-5D6E-409C-BE32-E72D297353CC}">
                <c16:uniqueId val="{00000001-7332-4DF7-A647-44E0D1928730}"/>
              </c:ext>
            </c:extLst>
          </c:dPt>
          <c:dPt>
            <c:idx val="1"/>
            <c:bubble3D val="0"/>
            <c:spPr>
              <a:gradFill>
                <a:gsLst>
                  <a:gs pos="0">
                    <a:schemeClr val="accent1">
                      <a:lumMod val="40000"/>
                      <a:lumOff val="60000"/>
                    </a:schemeClr>
                  </a:gs>
                  <a:gs pos="69000">
                    <a:srgbClr val="E19BD5"/>
                  </a:gs>
                </a:gsLst>
                <a:lin ang="5400000" scaled="1"/>
              </a:gradFill>
              <a:ln w="19050">
                <a:solidFill>
                  <a:schemeClr val="lt1"/>
                </a:solidFill>
              </a:ln>
              <a:effectLst/>
            </c:spPr>
            <c:extLst>
              <c:ext xmlns:c16="http://schemas.microsoft.com/office/drawing/2014/chart" uri="{C3380CC4-5D6E-409C-BE32-E72D297353CC}">
                <c16:uniqueId val="{00000003-7332-4DF7-A647-44E0D1928730}"/>
              </c:ext>
            </c:extLst>
          </c:dPt>
          <c:dPt>
            <c:idx val="2"/>
            <c:bubble3D val="0"/>
            <c:spPr>
              <a:gradFill>
                <a:gsLst>
                  <a:gs pos="36000">
                    <a:schemeClr val="accent1">
                      <a:lumMod val="75000"/>
                    </a:schemeClr>
                  </a:gs>
                  <a:gs pos="100000">
                    <a:srgbClr val="E19BD5"/>
                  </a:gs>
                </a:gsLst>
                <a:lin ang="5400000" scaled="1"/>
              </a:gradFill>
              <a:ln w="19050">
                <a:solidFill>
                  <a:schemeClr val="lt1"/>
                </a:solidFill>
              </a:ln>
              <a:effectLst/>
            </c:spPr>
            <c:extLst>
              <c:ext xmlns:c16="http://schemas.microsoft.com/office/drawing/2014/chart" uri="{C3380CC4-5D6E-409C-BE32-E72D297353CC}">
                <c16:uniqueId val="{00000005-7332-4DF7-A647-44E0D1928730}"/>
              </c:ext>
            </c:extLst>
          </c:dPt>
          <c:dLbls>
            <c:dLbl>
              <c:idx val="0"/>
              <c:layout>
                <c:manualLayout>
                  <c:x val="0.10522709709287048"/>
                  <c:y val="-9.017041091944404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7332-4DF7-A647-44E0D1928730}"/>
                </c:ext>
              </c:extLst>
            </c:dLbl>
            <c:dLbl>
              <c:idx val="1"/>
              <c:layout>
                <c:manualLayout>
                  <c:x val="0.10522709709287048"/>
                  <c:y val="-9.017041091944404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7332-4DF7-A647-44E0D1928730}"/>
                </c:ext>
              </c:extLst>
            </c:dLbl>
            <c:dLbl>
              <c:idx val="2"/>
              <c:layout>
                <c:manualLayout>
                  <c:x val="0.15784064563930553"/>
                  <c:y val="7.728892364523776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7332-4DF7-A647-44E0D1928730}"/>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'Branch Performence'!$B$4:$B$7</c:f>
              <c:strCache>
                <c:ptCount val="3"/>
                <c:pt idx="0">
                  <c:v>High</c:v>
                </c:pt>
                <c:pt idx="1">
                  <c:v>Low</c:v>
                </c:pt>
                <c:pt idx="2">
                  <c:v>Medium</c:v>
                </c:pt>
              </c:strCache>
            </c:strRef>
          </c:cat>
          <c:val>
            <c:numRef>
              <c:f>'Branch Performence'!$C$4:$C$7</c:f>
              <c:numCache>
                <c:formatCode>General</c:formatCode>
                <c:ptCount val="3"/>
                <c:pt idx="0">
                  <c:v>64420723</c:v>
                </c:pt>
                <c:pt idx="1">
                  <c:v>131689845</c:v>
                </c:pt>
                <c:pt idx="2">
                  <c:v>106604916</c:v>
                </c:pt>
              </c:numCache>
            </c:numRef>
          </c:val>
          <c:extLst>
            <c:ext xmlns:c16="http://schemas.microsoft.com/office/drawing/2014/chart" uri="{C3380CC4-5D6E-409C-BE32-E72D297353CC}">
              <c16:uniqueId val="{00000006-7332-4DF7-A647-44E0D1928730}"/>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337891474597471"/>
          <c:y val="0.33052679197209484"/>
          <c:w val="0.1952648744063368"/>
          <c:h val="0.3193176057275279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State!PivotTable1</c:name>
    <c:fmtId val="11"/>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a:gsLst>
              <a:gs pos="0">
                <a:srgbClr val="C19BD5"/>
              </a:gs>
              <a:gs pos="100000">
                <a:schemeClr val="accent1">
                  <a:lumMod val="75000"/>
                </a:schemeClr>
              </a:gs>
            </a:gsLst>
            <a:lin ang="5400000" scaled="1"/>
          </a:gradFill>
          <a:ln>
            <a:solidFill>
              <a:schemeClr val="bg1"/>
            </a:solidFill>
          </a:ln>
          <a:effectLst/>
        </c:spPr>
        <c:marker>
          <c:symbol val="none"/>
        </c:marker>
      </c:pivotFmt>
      <c:pivotFmt>
        <c:idx val="7"/>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8"/>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a:gsLst>
              <a:gs pos="0">
                <a:srgbClr val="E19BD5"/>
              </a:gs>
              <a:gs pos="100000">
                <a:schemeClr val="accent1">
                  <a:lumMod val="75000"/>
                </a:schemeClr>
              </a:gs>
            </a:gsLst>
            <a:lin ang="5400000" scaled="1"/>
          </a:gradFill>
          <a:ln>
            <a:solidFill>
              <a:schemeClr val="bg1"/>
            </a:solidFill>
          </a:ln>
          <a:effectLst/>
        </c:spPr>
      </c:pivotFmt>
      <c:pivotFmt>
        <c:idx val="1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rgbClr val="E19BD5"/>
              </a:gs>
              <a:gs pos="100000">
                <a:schemeClr val="accent1">
                  <a:lumMod val="75000"/>
                </a:schemeClr>
              </a:gs>
            </a:gsLst>
            <a:lin ang="5400000" scaled="1"/>
          </a:gradFill>
          <a:ln>
            <a:solidFill>
              <a:schemeClr val="bg1"/>
            </a:solidFill>
          </a:ln>
          <a:effectLst/>
        </c:spPr>
      </c:pivotFmt>
      <c:pivotFmt>
        <c:idx val="14"/>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9"/>
        <c:spPr>
          <a:gradFill>
            <a:gsLst>
              <a:gs pos="0">
                <a:srgbClr val="E19BD5"/>
              </a:gs>
              <a:gs pos="100000">
                <a:schemeClr val="accent1">
                  <a:lumMod val="75000"/>
                </a:schemeClr>
              </a:gs>
            </a:gsLst>
            <a:lin ang="5400000" scaled="1"/>
          </a:gradFill>
          <a:ln>
            <a:solidFill>
              <a:schemeClr val="bg1"/>
            </a:solidFill>
          </a:ln>
          <a:effectLst/>
        </c:spPr>
      </c:pivotFmt>
      <c:pivotFmt>
        <c:idx val="20"/>
        <c:spPr>
          <a:gradFill>
            <a:gsLst>
              <a:gs pos="0">
                <a:srgbClr val="E19BD5"/>
              </a:gs>
              <a:gs pos="100000">
                <a:schemeClr val="accent1">
                  <a:lumMod val="75000"/>
                </a:schemeClr>
              </a:gs>
            </a:gsLst>
            <a:lin ang="5400000" scaled="1"/>
          </a:gradFill>
          <a:ln>
            <a:solidFill>
              <a:schemeClr val="bg1"/>
            </a:solidFill>
          </a:ln>
          <a:effectLst/>
        </c:spPr>
      </c:pivotFmt>
      <c:pivotFmt>
        <c:idx val="2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2"/>
        <c:spPr>
          <a:gradFill>
            <a:gsLst>
              <a:gs pos="0">
                <a:srgbClr val="E19BD5"/>
              </a:gs>
              <a:gs pos="100000">
                <a:schemeClr val="accent1">
                  <a:lumMod val="75000"/>
                </a:schemeClr>
              </a:gs>
            </a:gsLst>
            <a:lin ang="5400000" scaled="1"/>
          </a:gradFill>
          <a:ln>
            <a:solidFill>
              <a:schemeClr val="bg1"/>
            </a:solidFill>
          </a:ln>
          <a:effectLst/>
        </c:spPr>
      </c:pivotFmt>
      <c:pivotFmt>
        <c:idx val="2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4"/>
        <c:spPr>
          <a:gradFill>
            <a:gsLst>
              <a:gs pos="0">
                <a:srgbClr val="E19BD5"/>
              </a:gs>
              <a:gs pos="100000">
                <a:schemeClr val="accent1">
                  <a:lumMod val="75000"/>
                </a:schemeClr>
              </a:gs>
            </a:gsLst>
            <a:lin ang="5400000" scaled="1"/>
          </a:gradFill>
          <a:ln>
            <a:solidFill>
              <a:schemeClr val="bg1"/>
            </a:solidFill>
          </a:ln>
          <a:effectLst/>
        </c:spPr>
      </c:pivotFmt>
      <c:pivotFmt>
        <c:idx val="25"/>
        <c:spPr>
          <a:gradFill>
            <a:gsLst>
              <a:gs pos="0">
                <a:srgbClr val="E19BD5"/>
              </a:gs>
              <a:gs pos="100000">
                <a:schemeClr val="accent1">
                  <a:lumMod val="75000"/>
                </a:schemeClr>
              </a:gs>
            </a:gsLst>
            <a:lin ang="5400000" scaled="1"/>
          </a:gradFill>
          <a:ln>
            <a:solidFill>
              <a:schemeClr val="bg1"/>
            </a:solidFill>
          </a:ln>
          <a:effectLst/>
        </c:spPr>
      </c:pivotFmt>
      <c:pivotFmt>
        <c:idx val="26"/>
        <c:spPr>
          <a:gradFill>
            <a:gsLst>
              <a:gs pos="0">
                <a:srgbClr val="E19BD5"/>
              </a:gs>
              <a:gs pos="100000">
                <a:schemeClr val="accent1">
                  <a:lumMod val="75000"/>
                </a:schemeClr>
              </a:gs>
            </a:gsLst>
            <a:lin ang="5400000" scaled="1"/>
          </a:gradFill>
          <a:ln>
            <a:solidFill>
              <a:schemeClr val="bg1"/>
            </a:solidFill>
          </a:ln>
          <a:effectLst/>
        </c:spPr>
      </c:pivotFmt>
      <c:pivotFmt>
        <c:idx val="27"/>
        <c:spPr>
          <a:gradFill>
            <a:gsLst>
              <a:gs pos="0">
                <a:srgbClr val="E19BD5"/>
              </a:gs>
              <a:gs pos="100000">
                <a:schemeClr val="accent1">
                  <a:lumMod val="75000"/>
                </a:schemeClr>
              </a:gs>
            </a:gsLst>
            <a:lin ang="5400000" scaled="1"/>
          </a:gradFill>
          <a:ln>
            <a:solidFill>
              <a:schemeClr val="bg1"/>
            </a:solidFill>
          </a:ln>
          <a:effectLst/>
        </c:spPr>
      </c:pivotFmt>
      <c:pivotFmt>
        <c:idx val="28"/>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29"/>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6"/>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41"/>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4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48"/>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4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53"/>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5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60"/>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6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65"/>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6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AD18050F-C319-40C3-8FDB-6324FBA38D9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72"/>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9EB89F89-3501-42E7-9E0C-09EACECD2586}"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7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'Branch State'!$C$3</c:f>
              <c:strCache>
                <c:ptCount val="1"/>
                <c:pt idx="0">
                  <c:v>Sum of Loan Amount</c:v>
                </c:pt>
              </c:strCache>
            </c:strRef>
          </c:tx>
          <c:spPr>
            <a:gradFill>
              <a:gsLst>
                <a:gs pos="0">
                  <a:srgbClr val="E19BD5"/>
                </a:gs>
                <a:gs pos="100000">
                  <a:schemeClr val="accent1">
                    <a:lumMod val="75000"/>
                  </a:schemeClr>
                </a:gs>
              </a:gsLst>
              <a:lin ang="5400000" scaled="1"/>
            </a:gradFill>
            <a:ln>
              <a:solidFill>
                <a:schemeClr val="bg1"/>
              </a:solidFill>
            </a:ln>
            <a:effectLst/>
          </c:spPr>
          <c:invertIfNegative val="0"/>
          <c:dLbls>
            <c:delete val="1"/>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State'!$C$4:$C$14</c:f>
              <c:numCache>
                <c:formatCode>General</c:formatCode>
                <c:ptCount val="10"/>
                <c:pt idx="0">
                  <c:v>28652439</c:v>
                </c:pt>
                <c:pt idx="1">
                  <c:v>12655063</c:v>
                </c:pt>
                <c:pt idx="2">
                  <c:v>7490567</c:v>
                </c:pt>
                <c:pt idx="3">
                  <c:v>13759256</c:v>
                </c:pt>
                <c:pt idx="4">
                  <c:v>7611552</c:v>
                </c:pt>
                <c:pt idx="5">
                  <c:v>4231776</c:v>
                </c:pt>
                <c:pt idx="6">
                  <c:v>98973745</c:v>
                </c:pt>
                <c:pt idx="7">
                  <c:v>29208434</c:v>
                </c:pt>
                <c:pt idx="8">
                  <c:v>62983176</c:v>
                </c:pt>
                <c:pt idx="9">
                  <c:v>33590430</c:v>
                </c:pt>
              </c:numCache>
            </c:numRef>
          </c:val>
          <c:extLst>
            <c:ext xmlns:c16="http://schemas.microsoft.com/office/drawing/2014/chart" uri="{C3380CC4-5D6E-409C-BE32-E72D297353CC}">
              <c16:uniqueId val="{00000000-CC3E-4D82-9A84-7166BC28B966}"/>
            </c:ext>
          </c:extLst>
        </c:ser>
        <c:ser>
          <c:idx val="1"/>
          <c:order val="1"/>
          <c:tx>
            <c:strRef>
              <c:f>'Branch State'!$D$3</c:f>
              <c:strCache>
                <c:ptCount val="1"/>
                <c:pt idx="0">
                  <c:v>Sum of Funded Amount</c:v>
                </c:pt>
              </c:strCache>
            </c:strRef>
          </c:tx>
          <c:spPr>
            <a:gradFill>
              <a:gsLst>
                <a:gs pos="0">
                  <a:schemeClr val="accent1">
                    <a:lumMod val="75000"/>
                  </a:schemeClr>
                </a:gs>
                <a:gs pos="100000">
                  <a:srgbClr val="C198E0"/>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1-CC3E-4D82-9A84-7166BC28B966}"/>
              </c:ext>
            </c:extLst>
          </c:dPt>
          <c:dPt>
            <c:idx val="1"/>
            <c:invertIfNegative val="0"/>
            <c:bubble3D val="0"/>
            <c:extLst>
              <c:ext xmlns:c16="http://schemas.microsoft.com/office/drawing/2014/chart" uri="{C3380CC4-5D6E-409C-BE32-E72D297353CC}">
                <c16:uniqueId val="{00000002-CC3E-4D82-9A84-7166BC28B966}"/>
              </c:ext>
            </c:extLst>
          </c:dPt>
          <c:dPt>
            <c:idx val="2"/>
            <c:invertIfNegative val="0"/>
            <c:bubble3D val="0"/>
            <c:extLst>
              <c:ext xmlns:c16="http://schemas.microsoft.com/office/drawing/2014/chart" uri="{C3380CC4-5D6E-409C-BE32-E72D297353CC}">
                <c16:uniqueId val="{00000003-CC3E-4D82-9A84-7166BC28B966}"/>
              </c:ext>
            </c:extLst>
          </c:dPt>
          <c:dPt>
            <c:idx val="3"/>
            <c:invertIfNegative val="0"/>
            <c:bubble3D val="0"/>
            <c:extLst>
              <c:ext xmlns:c16="http://schemas.microsoft.com/office/drawing/2014/chart" uri="{C3380CC4-5D6E-409C-BE32-E72D297353CC}">
                <c16:uniqueId val="{00000004-CC3E-4D82-9A84-7166BC28B966}"/>
              </c:ext>
            </c:extLst>
          </c:dPt>
          <c:dPt>
            <c:idx val="4"/>
            <c:invertIfNegative val="0"/>
            <c:bubble3D val="0"/>
            <c:extLst>
              <c:ext xmlns:c16="http://schemas.microsoft.com/office/drawing/2014/chart" uri="{C3380CC4-5D6E-409C-BE32-E72D297353CC}">
                <c16:uniqueId val="{00000005-CC3E-4D82-9A84-7166BC28B966}"/>
              </c:ext>
            </c:extLst>
          </c:dPt>
          <c:dPt>
            <c:idx val="5"/>
            <c:invertIfNegative val="0"/>
            <c:bubble3D val="0"/>
            <c:extLst>
              <c:ext xmlns:c16="http://schemas.microsoft.com/office/drawing/2014/chart" uri="{C3380CC4-5D6E-409C-BE32-E72D297353CC}">
                <c16:uniqueId val="{00000006-CC3E-4D82-9A84-7166BC28B966}"/>
              </c:ext>
            </c:extLst>
          </c:dPt>
          <c:dPt>
            <c:idx val="6"/>
            <c:invertIfNegative val="0"/>
            <c:bubble3D val="0"/>
            <c:extLst>
              <c:ext xmlns:c16="http://schemas.microsoft.com/office/drawing/2014/chart" uri="{C3380CC4-5D6E-409C-BE32-E72D297353CC}">
                <c16:uniqueId val="{00000007-CC3E-4D82-9A84-7166BC28B966}"/>
              </c:ext>
            </c:extLst>
          </c:dPt>
          <c:dPt>
            <c:idx val="7"/>
            <c:invertIfNegative val="0"/>
            <c:bubble3D val="0"/>
            <c:extLst>
              <c:ext xmlns:c16="http://schemas.microsoft.com/office/drawing/2014/chart" uri="{C3380CC4-5D6E-409C-BE32-E72D297353CC}">
                <c16:uniqueId val="{00000008-CC3E-4D82-9A84-7166BC28B966}"/>
              </c:ext>
            </c:extLst>
          </c:dPt>
          <c:dPt>
            <c:idx val="8"/>
            <c:invertIfNegative val="0"/>
            <c:bubble3D val="0"/>
            <c:extLst>
              <c:ext xmlns:c16="http://schemas.microsoft.com/office/drawing/2014/chart" uri="{C3380CC4-5D6E-409C-BE32-E72D297353CC}">
                <c16:uniqueId val="{00000009-CC3E-4D82-9A84-7166BC28B966}"/>
              </c:ext>
            </c:extLst>
          </c:dPt>
          <c:dPt>
            <c:idx val="9"/>
            <c:invertIfNegative val="0"/>
            <c:bubble3D val="0"/>
            <c:extLst>
              <c:ext xmlns:c16="http://schemas.microsoft.com/office/drawing/2014/chart" uri="{C3380CC4-5D6E-409C-BE32-E72D297353CC}">
                <c16:uniqueId val="{0000000A-CC3E-4D82-9A84-7166BC28B966}"/>
              </c:ext>
            </c:extLst>
          </c:dPt>
          <c:dLbls>
            <c:dLbl>
              <c:idx val="0"/>
              <c:delete val="1"/>
              <c:extLst>
                <c:ext xmlns:c15="http://schemas.microsoft.com/office/drawing/2012/chart" uri="{CE6537A1-D6FC-4f65-9D91-7224C49458BB}"/>
                <c:ext xmlns:c16="http://schemas.microsoft.com/office/drawing/2014/chart" uri="{C3380CC4-5D6E-409C-BE32-E72D297353CC}">
                  <c16:uniqueId val="{00000001-CC3E-4D82-9A84-7166BC28B966}"/>
                </c:ext>
              </c:extLst>
            </c:dLbl>
            <c:dLbl>
              <c:idx val="1"/>
              <c:delete val="1"/>
              <c:extLst>
                <c:ext xmlns:c15="http://schemas.microsoft.com/office/drawing/2012/chart" uri="{CE6537A1-D6FC-4f65-9D91-7224C49458BB}"/>
                <c:ext xmlns:c16="http://schemas.microsoft.com/office/drawing/2014/chart" uri="{C3380CC4-5D6E-409C-BE32-E72D297353CC}">
                  <c16:uniqueId val="{00000002-CC3E-4D82-9A84-7166BC28B966}"/>
                </c:ext>
              </c:extLst>
            </c:dLbl>
            <c:dLbl>
              <c:idx val="2"/>
              <c:delete val="1"/>
              <c:extLst>
                <c:ext xmlns:c15="http://schemas.microsoft.com/office/drawing/2012/chart" uri="{CE6537A1-D6FC-4f65-9D91-7224C49458BB}"/>
                <c:ext xmlns:c16="http://schemas.microsoft.com/office/drawing/2014/chart" uri="{C3380CC4-5D6E-409C-BE32-E72D297353CC}">
                  <c16:uniqueId val="{00000003-CC3E-4D82-9A84-7166BC28B966}"/>
                </c:ext>
              </c:extLst>
            </c:dLbl>
            <c:dLbl>
              <c:idx val="3"/>
              <c:delete val="1"/>
              <c:extLst>
                <c:ext xmlns:c15="http://schemas.microsoft.com/office/drawing/2012/chart" uri="{CE6537A1-D6FC-4f65-9D91-7224C49458BB}"/>
                <c:ext xmlns:c16="http://schemas.microsoft.com/office/drawing/2014/chart" uri="{C3380CC4-5D6E-409C-BE32-E72D297353CC}">
                  <c16:uniqueId val="{00000004-CC3E-4D82-9A84-7166BC28B966}"/>
                </c:ext>
              </c:extLst>
            </c:dLbl>
            <c:dLbl>
              <c:idx val="4"/>
              <c:delete val="1"/>
              <c:extLst>
                <c:ext xmlns:c15="http://schemas.microsoft.com/office/drawing/2012/chart" uri="{CE6537A1-D6FC-4f65-9D91-7224C49458BB}"/>
                <c:ext xmlns:c16="http://schemas.microsoft.com/office/drawing/2014/chart" uri="{C3380CC4-5D6E-409C-BE32-E72D297353CC}">
                  <c16:uniqueId val="{00000005-CC3E-4D82-9A84-7166BC28B966}"/>
                </c:ext>
              </c:extLst>
            </c:dLbl>
            <c:dLbl>
              <c:idx val="5"/>
              <c:layout>
                <c:manualLayout>
                  <c:x val="2.6921547902581423E-2"/>
                  <c:y val="0"/>
                </c:manualLayout>
              </c:layout>
              <c:tx>
                <c:rich>
                  <a:bodyPr/>
                  <a:lstStyle/>
                  <a:p>
                    <a:r>
                      <a:rPr lang="en-US"/>
                      <a:t>Funded</a:t>
                    </a:r>
                  </a:p>
                  <a:p>
                    <a:r>
                      <a:rPr lang="en-US" baseline="0"/>
                      <a:t>, </a:t>
                    </a:r>
                    <a:fld id="{AD18050F-C319-40C3-8FDB-6324FBA38D92}"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6-CC3E-4D82-9A84-7166BC28B966}"/>
                </c:ext>
              </c:extLst>
            </c:dLbl>
            <c:dLbl>
              <c:idx val="6"/>
              <c:layout>
                <c:manualLayout>
                  <c:x val="7.2481090506950119E-2"/>
                  <c:y val="-1.5983038681890126E-2"/>
                </c:manualLayout>
              </c:layout>
              <c:tx>
                <c:rich>
                  <a:bodyPr/>
                  <a:lstStyle/>
                  <a:p>
                    <a:r>
                      <a:rPr lang="en-US"/>
                      <a:t>Funded</a:t>
                    </a:r>
                  </a:p>
                  <a:p>
                    <a:r>
                      <a:rPr lang="en-US" baseline="0"/>
                      <a:t>, </a:t>
                    </a:r>
                    <a:fld id="{9EB89F89-3501-42E7-9E0C-09EACECD2586}"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CC3E-4D82-9A84-7166BC28B966}"/>
                </c:ext>
              </c:extLst>
            </c:dLbl>
            <c:dLbl>
              <c:idx val="7"/>
              <c:delete val="1"/>
              <c:extLst>
                <c:ext xmlns:c15="http://schemas.microsoft.com/office/drawing/2012/chart" uri="{CE6537A1-D6FC-4f65-9D91-7224C49458BB}"/>
                <c:ext xmlns:c16="http://schemas.microsoft.com/office/drawing/2014/chart" uri="{C3380CC4-5D6E-409C-BE32-E72D297353CC}">
                  <c16:uniqueId val="{00000008-CC3E-4D82-9A84-7166BC28B966}"/>
                </c:ext>
              </c:extLst>
            </c:dLbl>
            <c:dLbl>
              <c:idx val="8"/>
              <c:delete val="1"/>
              <c:extLst>
                <c:ext xmlns:c15="http://schemas.microsoft.com/office/drawing/2012/chart" uri="{CE6537A1-D6FC-4f65-9D91-7224C49458BB}"/>
                <c:ext xmlns:c16="http://schemas.microsoft.com/office/drawing/2014/chart" uri="{C3380CC4-5D6E-409C-BE32-E72D297353CC}">
                  <c16:uniqueId val="{00000009-CC3E-4D82-9A84-7166BC28B966}"/>
                </c:ext>
              </c:extLst>
            </c:dLbl>
            <c:dLbl>
              <c:idx val="9"/>
              <c:delete val="1"/>
              <c:extLst>
                <c:ext xmlns:c15="http://schemas.microsoft.com/office/drawing/2012/chart" uri="{CE6537A1-D6FC-4f65-9D91-7224C49458BB}"/>
                <c:ext xmlns:c16="http://schemas.microsoft.com/office/drawing/2014/chart" uri="{C3380CC4-5D6E-409C-BE32-E72D297353CC}">
                  <c16:uniqueId val="{0000000A-CC3E-4D82-9A84-7166BC28B966}"/>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State'!$D$4:$D$14</c:f>
              <c:numCache>
                <c:formatCode>General</c:formatCode>
                <c:ptCount val="10"/>
                <c:pt idx="0">
                  <c:v>29167474</c:v>
                </c:pt>
                <c:pt idx="1">
                  <c:v>14159983</c:v>
                </c:pt>
                <c:pt idx="2">
                  <c:v>7134335</c:v>
                </c:pt>
                <c:pt idx="3">
                  <c:v>13479934</c:v>
                </c:pt>
                <c:pt idx="4">
                  <c:v>8163811</c:v>
                </c:pt>
                <c:pt idx="5">
                  <c:v>4591825</c:v>
                </c:pt>
                <c:pt idx="6">
                  <c:v>95693601</c:v>
                </c:pt>
                <c:pt idx="7">
                  <c:v>30094360</c:v>
                </c:pt>
                <c:pt idx="8">
                  <c:v>63375507</c:v>
                </c:pt>
                <c:pt idx="9">
                  <c:v>33003642</c:v>
                </c:pt>
              </c:numCache>
            </c:numRef>
          </c:val>
          <c:extLst>
            <c:ext xmlns:c16="http://schemas.microsoft.com/office/drawing/2014/chart" uri="{C3380CC4-5D6E-409C-BE32-E72D297353CC}">
              <c16:uniqueId val="{0000000B-CC3E-4D82-9A84-7166BC28B966}"/>
            </c:ext>
          </c:extLst>
        </c:ser>
        <c:dLbls>
          <c:dLblPos val="outEnd"/>
          <c:showLegendKey val="0"/>
          <c:showVal val="1"/>
          <c:showCatName val="0"/>
          <c:showSerName val="0"/>
          <c:showPercent val="0"/>
          <c:showBubbleSize val="0"/>
        </c:dLbls>
        <c:gapWidth val="121"/>
        <c:axId val="1446560080"/>
        <c:axId val="1446570064"/>
      </c:barChart>
      <c:catAx>
        <c:axId val="144656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1446570064"/>
        <c:crosses val="autoZero"/>
        <c:auto val="1"/>
        <c:lblAlgn val="ctr"/>
        <c:lblOffset val="100"/>
        <c:noMultiLvlLbl val="0"/>
      </c:catAx>
      <c:valAx>
        <c:axId val="1446570064"/>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144656008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type Kpi!PivotTable5</c:name>
    <c:fmtId val="9"/>
  </c:pivotSource>
  <c:chart>
    <c:autoTitleDeleted val="1"/>
    <c:pivotFmts>
      <c:pivotFmt>
        <c:idx val="0"/>
        <c:spPr>
          <a:solidFill>
            <a:schemeClr val="accent1"/>
          </a:solidFill>
          <a:ln w="19050">
            <a:solidFill>
              <a:schemeClr val="lt1"/>
            </a:solidFill>
          </a:ln>
          <a:effectLst/>
        </c:spP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8"/>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2519022310619055"/>
          <c:y val="0.10893080521836752"/>
          <c:w val="0.50717683164766558"/>
          <c:h val="0.83893888131220617"/>
        </c:manualLayout>
      </c:layout>
      <c:doughnutChart>
        <c:varyColors val="1"/>
        <c:ser>
          <c:idx val="0"/>
          <c:order val="0"/>
          <c:tx>
            <c:strRef>
              <c:f>'Payment type Kpi'!$C$3</c:f>
              <c:strCache>
                <c:ptCount val="1"/>
                <c:pt idx="0">
                  <c:v>Total</c:v>
                </c:pt>
              </c:strCache>
            </c:strRef>
          </c:tx>
          <c:dPt>
            <c:idx val="0"/>
            <c:bubble3D val="0"/>
            <c:spPr>
              <a:gradFill>
                <a:gsLst>
                  <a:gs pos="62000">
                    <a:srgbClr val="C19BD5"/>
                  </a:gs>
                  <a:gs pos="100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399E-410F-AF3A-860FD35D8177}"/>
              </c:ext>
            </c:extLst>
          </c:dPt>
          <c:dPt>
            <c:idx val="1"/>
            <c:bubble3D val="0"/>
            <c:spPr>
              <a:gradFill>
                <a:gsLst>
                  <a:gs pos="0">
                    <a:schemeClr val="accent1">
                      <a:lumMod val="60000"/>
                      <a:lumOff val="40000"/>
                    </a:schemeClr>
                  </a:gs>
                  <a:gs pos="100000">
                    <a:srgbClr val="C198E0"/>
                  </a:gs>
                </a:gsLst>
                <a:lin ang="5400000" scaled="1"/>
              </a:gradFill>
              <a:ln w="19050">
                <a:solidFill>
                  <a:schemeClr val="lt1"/>
                </a:solidFill>
              </a:ln>
              <a:effectLst/>
            </c:spPr>
            <c:extLst>
              <c:ext xmlns:c16="http://schemas.microsoft.com/office/drawing/2014/chart" uri="{C3380CC4-5D6E-409C-BE32-E72D297353CC}">
                <c16:uniqueId val="{00000003-399E-410F-AF3A-860FD35D8177}"/>
              </c:ext>
            </c:extLst>
          </c:dPt>
          <c:dLbls>
            <c:dLbl>
              <c:idx val="0"/>
              <c:layout>
                <c:manualLayout>
                  <c:x val="0.13000000620377028"/>
                  <c:y val="0.28671672408184457"/>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99E-410F-AF3A-860FD35D8177}"/>
                </c:ext>
              </c:extLst>
            </c:dLbl>
            <c:dLbl>
              <c:idx val="1"/>
              <c:layout>
                <c:manualLayout>
                  <c:x val="-1.7517896326313353E-2"/>
                  <c:y val="-0.37142848346966229"/>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99E-410F-AF3A-860FD35D8177}"/>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type Kpi'!$B$4:$B$6</c:f>
              <c:strCache>
                <c:ptCount val="2"/>
                <c:pt idx="0">
                  <c:v>Monthly EMI</c:v>
                </c:pt>
                <c:pt idx="1">
                  <c:v>Quarterly EMI</c:v>
                </c:pt>
              </c:strCache>
            </c:strRef>
          </c:cat>
          <c:val>
            <c:numRef>
              <c:f>'Payment type Kpi'!$C$4:$C$6</c:f>
              <c:numCache>
                <c:formatCode>General</c:formatCode>
                <c:ptCount val="2"/>
                <c:pt idx="0">
                  <c:v>139335.37</c:v>
                </c:pt>
                <c:pt idx="1">
                  <c:v>151741.60999999999</c:v>
                </c:pt>
              </c:numCache>
            </c:numRef>
          </c:val>
          <c:extLst>
            <c:ext xmlns:c16="http://schemas.microsoft.com/office/drawing/2014/chart" uri="{C3380CC4-5D6E-409C-BE32-E72D297353CC}">
              <c16:uniqueId val="{00000004-399E-410F-AF3A-860FD35D8177}"/>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DataAnalytics.xlsx]Top 5 Branch!PivotTable12</c:name>
    <c:fmtId val="18"/>
  </c:pivotSource>
  <c:chart>
    <c:title>
      <c:tx>
        <c:rich>
          <a:bodyPr/>
          <a:lstStyle/>
          <a:p>
            <a:pPr>
              <a:defRPr>
                <a:solidFill>
                  <a:schemeClr val="bg1"/>
                </a:solidFill>
                <a:latin typeface="Imprint MT Shadow" panose="04020605060303030202" pitchFamily="82" charset="0"/>
              </a:defRPr>
            </a:pPr>
            <a:r>
              <a:rPr lang="en-IN" baseline="0">
                <a:solidFill>
                  <a:schemeClr val="bg1"/>
                </a:solidFill>
                <a:latin typeface="Imprint MT Shadow" panose="04020605060303030202" pitchFamily="82" charset="0"/>
              </a:rPr>
              <a:t>Top 5 Branches Grade</a:t>
            </a:r>
            <a:endParaRPr lang="en-IN">
              <a:solidFill>
                <a:schemeClr val="bg1"/>
              </a:solidFill>
              <a:latin typeface="Imprint MT Shadow" panose="04020605060303030202" pitchFamily="82" charset="0"/>
            </a:endParaRPr>
          </a:p>
        </c:rich>
      </c:tx>
      <c:overlay val="0"/>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pivotFmt>
      <c:pivotFmt>
        <c:idx val="43"/>
        <c:spPr>
          <a:solidFill>
            <a:schemeClr val="accent1"/>
          </a:solidFill>
          <a:ln>
            <a:noFill/>
          </a:ln>
          <a:effectLst/>
        </c:spPr>
        <c:marker>
          <c:symbol val="none"/>
        </c:marker>
      </c:pivotFmt>
      <c:pivotFmt>
        <c:idx val="44"/>
        <c:spPr>
          <a:solidFill>
            <a:schemeClr val="accent1"/>
          </a:solidFill>
          <a:ln>
            <a:noFill/>
          </a:ln>
          <a:effectLst/>
        </c:spPr>
        <c:marker>
          <c:symbol val="none"/>
        </c:marker>
      </c:pivotFmt>
      <c:pivotFmt>
        <c:idx val="45"/>
        <c:spPr>
          <a:gradFill>
            <a:gsLst>
              <a:gs pos="0">
                <a:schemeClr val="accent1">
                  <a:lumMod val="40000"/>
                  <a:lumOff val="60000"/>
                </a:schemeClr>
              </a:gs>
              <a:gs pos="69000">
                <a:srgbClr val="C198E0"/>
              </a:gs>
            </a:gsLst>
            <a:lin ang="5400000" scaled="1"/>
          </a:gradFill>
          <a:ln>
            <a:solidFill>
              <a:schemeClr val="bg1"/>
            </a:solidFill>
          </a:ln>
          <a:effectLst/>
        </c:spPr>
        <c:marker>
          <c:symbol val="none"/>
        </c:marker>
      </c:pivotFmt>
      <c:pivotFmt>
        <c:idx val="46"/>
        <c:spPr>
          <a:gradFill>
            <a:gsLst>
              <a:gs pos="0">
                <a:schemeClr val="accent1">
                  <a:lumMod val="60000"/>
                  <a:lumOff val="40000"/>
                </a:schemeClr>
              </a:gs>
              <a:gs pos="69000">
                <a:srgbClr val="E19BD5"/>
              </a:gs>
            </a:gsLst>
            <a:lin ang="5400000" scaled="1"/>
          </a:gradFill>
          <a:ln>
            <a:solidFill>
              <a:schemeClr val="bg1"/>
            </a:solidFill>
          </a:ln>
          <a:effectLst/>
        </c:spPr>
        <c:marker>
          <c:symbol val="none"/>
        </c:marker>
      </c:pivotFmt>
      <c:pivotFmt>
        <c:idx val="47"/>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8"/>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9"/>
        <c:spPr>
          <a:solidFill>
            <a:schemeClr val="accent5"/>
          </a:solidFill>
          <a:ln>
            <a:noFill/>
          </a:ln>
          <a:effectLst/>
        </c:spPr>
        <c:marker>
          <c:symbol val="none"/>
        </c:marker>
      </c:pivotFmt>
      <c:pivotFmt>
        <c:idx val="5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3"/>
        <c:spPr>
          <a:gradFill>
            <a:gsLst>
              <a:gs pos="0">
                <a:schemeClr val="accent1">
                  <a:lumMod val="50000"/>
                </a:schemeClr>
              </a:gs>
              <a:gs pos="100000">
                <a:srgbClr val="CC9BD5"/>
              </a:gs>
            </a:gsLst>
            <a:lin ang="5400000" scaled="1"/>
          </a:gradFill>
          <a:ln>
            <a:solidFill>
              <a:schemeClr val="bg1"/>
            </a:solidFill>
          </a:ln>
        </c:spPr>
        <c:marker>
          <c:symbol val="none"/>
        </c:marker>
      </c:pivotFmt>
      <c:pivotFmt>
        <c:idx val="5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55"/>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6"/>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7"/>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8"/>
        <c:spPr>
          <a:gradFill>
            <a:gsLst>
              <a:gs pos="0">
                <a:schemeClr val="accent1">
                  <a:lumMod val="50000"/>
                </a:schemeClr>
              </a:gs>
              <a:gs pos="100000">
                <a:srgbClr val="CC9BD5"/>
              </a:gs>
            </a:gsLst>
            <a:lin ang="5400000" scaled="1"/>
          </a:gradFill>
          <a:ln>
            <a:solidFill>
              <a:schemeClr val="bg1"/>
            </a:solidFill>
          </a:ln>
        </c:spPr>
        <c:marker>
          <c:symbol val="none"/>
        </c:marker>
      </c:pivotFmt>
      <c:pivotFmt>
        <c:idx val="59"/>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6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3"/>
        <c:spPr>
          <a:gradFill>
            <a:gsLst>
              <a:gs pos="0">
                <a:schemeClr val="accent1">
                  <a:lumMod val="50000"/>
                </a:schemeClr>
              </a:gs>
              <a:gs pos="100000">
                <a:srgbClr val="CC9BD5"/>
              </a:gs>
            </a:gsLst>
            <a:lin ang="5400000" scaled="1"/>
          </a:gradFill>
          <a:ln>
            <a:solidFill>
              <a:schemeClr val="bg1"/>
            </a:solidFill>
          </a:ln>
        </c:spPr>
        <c:marker>
          <c:symbol val="none"/>
        </c:marker>
      </c:pivotFmt>
      <c:pivotFmt>
        <c:idx val="6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65"/>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6"/>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7"/>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8"/>
        <c:spPr>
          <a:gradFill>
            <a:gsLst>
              <a:gs pos="0">
                <a:schemeClr val="accent1">
                  <a:lumMod val="50000"/>
                </a:schemeClr>
              </a:gs>
              <a:gs pos="100000">
                <a:srgbClr val="CC9BD5"/>
              </a:gs>
            </a:gsLst>
            <a:lin ang="5400000" scaled="1"/>
          </a:gradFill>
          <a:ln>
            <a:solidFill>
              <a:schemeClr val="bg1"/>
            </a:solidFill>
          </a:ln>
        </c:spPr>
        <c:marker>
          <c:symbol val="none"/>
        </c:marker>
      </c:pivotFmt>
      <c:pivotFmt>
        <c:idx val="69"/>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7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7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7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73"/>
        <c:spPr>
          <a:gradFill>
            <a:gsLst>
              <a:gs pos="0">
                <a:schemeClr val="accent1">
                  <a:lumMod val="50000"/>
                </a:schemeClr>
              </a:gs>
              <a:gs pos="100000">
                <a:srgbClr val="CC9BD5"/>
              </a:gs>
            </a:gsLst>
            <a:lin ang="5400000" scaled="1"/>
          </a:gradFill>
          <a:ln>
            <a:solidFill>
              <a:schemeClr val="bg1"/>
            </a:solidFill>
          </a:ln>
        </c:spPr>
        <c:marker>
          <c:symbol val="none"/>
        </c:marker>
        <c:dLbl>
          <c:idx val="0"/>
          <c:spPr>
            <a:noFill/>
            <a:ln>
              <a:noFill/>
            </a:ln>
            <a:effectLst/>
          </c:spPr>
          <c:txPr>
            <a:bodyPr wrap="square" lIns="38100" tIns="19050" rIns="38100" bIns="19050" anchor="ctr">
              <a:spAutoFit/>
            </a:bodyPr>
            <a:lstStyle/>
            <a:p>
              <a:pPr>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'Top 5 Branch'!$C$3:$C$4</c:f>
              <c:strCache>
                <c:ptCount val="1"/>
                <c:pt idx="0">
                  <c:v>A</c:v>
                </c:pt>
              </c:strCache>
            </c:strRef>
          </c:tx>
          <c:spPr>
            <a:gradFill>
              <a:gsLst>
                <a:gs pos="0">
                  <a:schemeClr val="accent1">
                    <a:lumMod val="40000"/>
                    <a:lumOff val="60000"/>
                  </a:schemeClr>
                </a:gs>
                <a:gs pos="100000">
                  <a:srgbClr val="E1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Branch'!$C$5:$C$10</c:f>
              <c:numCache>
                <c:formatCode>General</c:formatCode>
                <c:ptCount val="5"/>
                <c:pt idx="0">
                  <c:v>15363756</c:v>
                </c:pt>
                <c:pt idx="1">
                  <c:v>9110979</c:v>
                </c:pt>
                <c:pt idx="2">
                  <c:v>7033367</c:v>
                </c:pt>
                <c:pt idx="3">
                  <c:v>7201055</c:v>
                </c:pt>
                <c:pt idx="4">
                  <c:v>6933801</c:v>
                </c:pt>
              </c:numCache>
            </c:numRef>
          </c:val>
          <c:extLst>
            <c:ext xmlns:c16="http://schemas.microsoft.com/office/drawing/2014/chart" uri="{C3380CC4-5D6E-409C-BE32-E72D297353CC}">
              <c16:uniqueId val="{00000000-6CCC-4574-AC5B-81B79F5E54B0}"/>
            </c:ext>
          </c:extLst>
        </c:ser>
        <c:ser>
          <c:idx val="1"/>
          <c:order val="1"/>
          <c:tx>
            <c:strRef>
              <c:f>'Top 5 Branch'!$D$3:$D$4</c:f>
              <c:strCache>
                <c:ptCount val="1"/>
                <c:pt idx="0">
                  <c:v>B</c:v>
                </c:pt>
              </c:strCache>
            </c:strRef>
          </c:tx>
          <c:spPr>
            <a:gradFill>
              <a:gsLst>
                <a:gs pos="0">
                  <a:schemeClr val="accent1">
                    <a:lumMod val="60000"/>
                    <a:lumOff val="40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Branch'!$D$5:$D$10</c:f>
              <c:numCache>
                <c:formatCode>General</c:formatCode>
                <c:ptCount val="5"/>
                <c:pt idx="0">
                  <c:v>17303864</c:v>
                </c:pt>
                <c:pt idx="1">
                  <c:v>11381637</c:v>
                </c:pt>
                <c:pt idx="2">
                  <c:v>8750115</c:v>
                </c:pt>
                <c:pt idx="3">
                  <c:v>8493401</c:v>
                </c:pt>
                <c:pt idx="4">
                  <c:v>11759858</c:v>
                </c:pt>
              </c:numCache>
            </c:numRef>
          </c:val>
          <c:extLst>
            <c:ext xmlns:c16="http://schemas.microsoft.com/office/drawing/2014/chart" uri="{C3380CC4-5D6E-409C-BE32-E72D297353CC}">
              <c16:uniqueId val="{00000000-C34E-4648-B5D9-07BB7448F7E8}"/>
            </c:ext>
          </c:extLst>
        </c:ser>
        <c:ser>
          <c:idx val="2"/>
          <c:order val="2"/>
          <c:tx>
            <c:strRef>
              <c:f>'Top 5 Branch'!$E$3:$E$4</c:f>
              <c:strCache>
                <c:ptCount val="1"/>
                <c:pt idx="0">
                  <c:v>C</c:v>
                </c:pt>
              </c:strCache>
            </c:strRef>
          </c:tx>
          <c:spPr>
            <a:gradFill>
              <a:gsLst>
                <a:gs pos="0">
                  <a:schemeClr val="accent1">
                    <a:lumMod val="75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Branch'!$E$5:$E$10</c:f>
              <c:numCache>
                <c:formatCode>General</c:formatCode>
                <c:ptCount val="5"/>
                <c:pt idx="0">
                  <c:v>12387595</c:v>
                </c:pt>
                <c:pt idx="1">
                  <c:v>7568240</c:v>
                </c:pt>
                <c:pt idx="2">
                  <c:v>5897248</c:v>
                </c:pt>
                <c:pt idx="3">
                  <c:v>5964325</c:v>
                </c:pt>
                <c:pt idx="4">
                  <c:v>6535449</c:v>
                </c:pt>
              </c:numCache>
            </c:numRef>
          </c:val>
          <c:extLst>
            <c:ext xmlns:c16="http://schemas.microsoft.com/office/drawing/2014/chart" uri="{C3380CC4-5D6E-409C-BE32-E72D297353CC}">
              <c16:uniqueId val="{00000001-C34E-4648-B5D9-07BB7448F7E8}"/>
            </c:ext>
          </c:extLst>
        </c:ser>
        <c:ser>
          <c:idx val="3"/>
          <c:order val="3"/>
          <c:tx>
            <c:strRef>
              <c:f>'Top 5 Branch'!$F$3:$F$4</c:f>
              <c:strCache>
                <c:ptCount val="1"/>
                <c:pt idx="0">
                  <c:v>D</c:v>
                </c:pt>
              </c:strCache>
            </c:strRef>
          </c:tx>
          <c:spPr>
            <a:gradFill>
              <a:gsLst>
                <a:gs pos="0">
                  <a:schemeClr val="accent1">
                    <a:lumMod val="50000"/>
                  </a:schemeClr>
                </a:gs>
                <a:gs pos="100000">
                  <a:srgbClr val="CC9BD5"/>
                </a:gs>
              </a:gsLst>
              <a:lin ang="5400000" scaled="1"/>
            </a:gradFill>
            <a:ln>
              <a:solidFill>
                <a:schemeClr val="bg1"/>
              </a:solidFill>
            </a:ln>
          </c:spPr>
          <c:invertIfNegative val="0"/>
          <c:dLbls>
            <c:spPr>
              <a:noFill/>
              <a:ln>
                <a:noFill/>
              </a:ln>
              <a:effectLst/>
            </c:spPr>
            <c:txPr>
              <a:bodyPr wrap="square" lIns="38100" tIns="19050" rIns="38100" bIns="19050" anchor="ctr">
                <a:spAutoFit/>
              </a:bodyPr>
              <a:lstStyle/>
              <a:p>
                <a:pPr>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Branch'!$F$5:$F$10</c:f>
              <c:numCache>
                <c:formatCode>General</c:formatCode>
                <c:ptCount val="5"/>
                <c:pt idx="0">
                  <c:v>5490225</c:v>
                </c:pt>
                <c:pt idx="1">
                  <c:v>3154389</c:v>
                </c:pt>
                <c:pt idx="2">
                  <c:v>2465673</c:v>
                </c:pt>
                <c:pt idx="3">
                  <c:v>2627179</c:v>
                </c:pt>
                <c:pt idx="4">
                  <c:v>2498106</c:v>
                </c:pt>
              </c:numCache>
            </c:numRef>
          </c:val>
          <c:extLst>
            <c:ext xmlns:c16="http://schemas.microsoft.com/office/drawing/2014/chart" uri="{C3380CC4-5D6E-409C-BE32-E72D297353CC}">
              <c16:uniqueId val="{00000002-C34E-4648-B5D9-07BB7448F7E8}"/>
            </c:ext>
          </c:extLst>
        </c:ser>
        <c:ser>
          <c:idx val="4"/>
          <c:order val="4"/>
          <c:tx>
            <c:strRef>
              <c:f>'Top 5 Branch'!$G$3:$G$4</c:f>
              <c:strCache>
                <c:ptCount val="1"/>
                <c:pt idx="0">
                  <c:v>E</c:v>
                </c:pt>
              </c:strCache>
            </c:strRef>
          </c:tx>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Branch'!$G$5:$G$10</c:f>
              <c:numCache>
                <c:formatCode>General</c:formatCode>
                <c:ptCount val="5"/>
                <c:pt idx="0">
                  <c:v>138371</c:v>
                </c:pt>
                <c:pt idx="1">
                  <c:v>104735</c:v>
                </c:pt>
                <c:pt idx="2">
                  <c:v>88288</c:v>
                </c:pt>
                <c:pt idx="3">
                  <c:v>138280</c:v>
                </c:pt>
                <c:pt idx="4">
                  <c:v>85148</c:v>
                </c:pt>
              </c:numCache>
            </c:numRef>
          </c:val>
          <c:extLst>
            <c:ext xmlns:c16="http://schemas.microsoft.com/office/drawing/2014/chart" uri="{C3380CC4-5D6E-409C-BE32-E72D297353CC}">
              <c16:uniqueId val="{00000003-C34E-4648-B5D9-07BB7448F7E8}"/>
            </c:ext>
          </c:extLst>
        </c:ser>
        <c:dLbls>
          <c:dLblPos val="ctr"/>
          <c:showLegendKey val="0"/>
          <c:showVal val="1"/>
          <c:showCatName val="0"/>
          <c:showSerName val="0"/>
          <c:showPercent val="0"/>
          <c:showBubbleSize val="0"/>
        </c:dLbls>
        <c:gapWidth val="98"/>
        <c:overlap val="100"/>
        <c:axId val="974446784"/>
        <c:axId val="974448864"/>
      </c:barChart>
      <c:catAx>
        <c:axId val="9744467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974448864"/>
        <c:crosses val="autoZero"/>
        <c:auto val="1"/>
        <c:lblAlgn val="ctr"/>
        <c:lblOffset val="100"/>
        <c:noMultiLvlLbl val="0"/>
      </c:catAx>
      <c:valAx>
        <c:axId val="97444886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bg1"/>
                </a:solidFill>
                <a:latin typeface="Imprint MT Shadow" panose="04020605060303030202" pitchFamily="82" charset="0"/>
                <a:ea typeface="+mn-ea"/>
                <a:cs typeface="+mn-cs"/>
              </a:defRPr>
            </a:pPr>
            <a:endParaRPr lang="en-US"/>
          </a:p>
        </c:txPr>
        <c:crossAx val="974446784"/>
        <c:crosses val="autoZero"/>
        <c:crossBetween val="between"/>
      </c:valAx>
      <c:spPr>
        <a:noFill/>
        <a:ln>
          <a:noFill/>
        </a:ln>
      </c:spPr>
    </c:plotArea>
    <c:plotVisOnly val="1"/>
    <c:dispBlanksAs val="gap"/>
    <c:showDLblsOverMax val="0"/>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Performence!PivotTable13</c:name>
    <c:fmtId val="10"/>
  </c:pivotSource>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27000">
                <a:schemeClr val="accent1">
                  <a:lumMod val="60000"/>
                  <a:lumOff val="40000"/>
                </a:schemeClr>
              </a:gs>
              <a:gs pos="62000">
                <a:srgbClr val="C198E0"/>
              </a:gs>
            </a:gsLst>
            <a:lin ang="5400000" scaled="1"/>
          </a:gradFill>
          <a:ln w="19050">
            <a:solidFill>
              <a:schemeClr val="lt1"/>
            </a:solidFill>
          </a:ln>
          <a:effectLst/>
        </c:spPr>
        <c:dLbl>
          <c:idx val="0"/>
          <c:layout>
            <c:manualLayout>
              <c:x val="0.10522709709287048"/>
              <c:y val="-9.017041091944404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0"/>
        <c:spPr>
          <a:gradFill>
            <a:gsLst>
              <a:gs pos="0">
                <a:srgbClr val="BEC6EA"/>
              </a:gs>
              <a:gs pos="62000">
                <a:srgbClr val="C198E0"/>
              </a:gs>
            </a:gsLst>
            <a:lin ang="5400000" scaled="1"/>
          </a:gradFill>
          <a:ln w="19050">
            <a:solidFill>
              <a:schemeClr val="lt1"/>
            </a:solidFill>
          </a:ln>
          <a:effectLst/>
        </c:spPr>
        <c:dLbl>
          <c:idx val="0"/>
          <c:layout>
            <c:manualLayout>
              <c:x val="0.15784064563930553"/>
              <c:y val="7.728892364523776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1"/>
        <c:spPr>
          <a:gradFill>
            <a:gsLst>
              <a:gs pos="27000">
                <a:srgbClr val="C19BD5"/>
              </a:gs>
              <a:gs pos="62000">
                <a:schemeClr val="accent1">
                  <a:lumMod val="75000"/>
                </a:schemeClr>
              </a:gs>
            </a:gsLst>
            <a:lin ang="5400000" scaled="1"/>
          </a:gradFill>
          <a:ln w="19050">
            <a:solidFill>
              <a:schemeClr val="lt1"/>
            </a:solidFill>
          </a:ln>
          <a:effectLst/>
        </c:spPr>
        <c:dLbl>
          <c:idx val="0"/>
          <c:layout>
            <c:manualLayout>
              <c:x val="-8.0943920840669537E-2"/>
              <c:y val="-0.19966305275019752"/>
            </c:manualLayout>
          </c:layout>
          <c:showLegendKey val="0"/>
          <c:showVal val="1"/>
          <c:showCatName val="1"/>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9"/>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344762147563317"/>
          <c:y val="6.8940299885080908E-2"/>
          <c:w val="0.52554465857758581"/>
          <c:h val="0.83635642568142565"/>
        </c:manualLayout>
      </c:layout>
      <c:doughnutChart>
        <c:varyColors val="1"/>
        <c:ser>
          <c:idx val="0"/>
          <c:order val="0"/>
          <c:tx>
            <c:strRef>
              <c:f>'Branch Performence'!$C$3</c:f>
              <c:strCache>
                <c:ptCount val="1"/>
                <c:pt idx="0">
                  <c:v>Total</c:v>
                </c:pt>
              </c:strCache>
            </c:strRef>
          </c:tx>
          <c:dPt>
            <c:idx val="0"/>
            <c:bubble3D val="0"/>
            <c:spPr>
              <a:gradFill>
                <a:gsLst>
                  <a:gs pos="0">
                    <a:schemeClr val="accent1">
                      <a:lumMod val="40000"/>
                      <a:lumOff val="60000"/>
                    </a:schemeClr>
                  </a:gs>
                  <a:gs pos="69000">
                    <a:srgbClr val="E19BD5"/>
                  </a:gs>
                </a:gsLst>
                <a:lin ang="5400000" scaled="1"/>
              </a:gradFill>
              <a:ln w="19050">
                <a:solidFill>
                  <a:schemeClr val="lt1"/>
                </a:solidFill>
              </a:ln>
              <a:effectLst/>
            </c:spPr>
            <c:extLst>
              <c:ext xmlns:c16="http://schemas.microsoft.com/office/drawing/2014/chart" uri="{C3380CC4-5D6E-409C-BE32-E72D297353CC}">
                <c16:uniqueId val="{00000001-08C5-4BB4-A6B2-E27400309A5B}"/>
              </c:ext>
            </c:extLst>
          </c:dPt>
          <c:dPt>
            <c:idx val="1"/>
            <c:bubble3D val="0"/>
            <c:spPr>
              <a:gradFill>
                <a:gsLst>
                  <a:gs pos="0">
                    <a:schemeClr val="accent1">
                      <a:lumMod val="40000"/>
                      <a:lumOff val="60000"/>
                    </a:schemeClr>
                  </a:gs>
                  <a:gs pos="69000">
                    <a:srgbClr val="E19BD5"/>
                  </a:gs>
                </a:gsLst>
                <a:lin ang="5400000" scaled="1"/>
              </a:gradFill>
              <a:ln w="19050">
                <a:solidFill>
                  <a:schemeClr val="lt1"/>
                </a:solidFill>
              </a:ln>
              <a:effectLst/>
            </c:spPr>
            <c:extLst>
              <c:ext xmlns:c16="http://schemas.microsoft.com/office/drawing/2014/chart" uri="{C3380CC4-5D6E-409C-BE32-E72D297353CC}">
                <c16:uniqueId val="{00000003-08C5-4BB4-A6B2-E27400309A5B}"/>
              </c:ext>
            </c:extLst>
          </c:dPt>
          <c:dPt>
            <c:idx val="2"/>
            <c:bubble3D val="0"/>
            <c:spPr>
              <a:gradFill>
                <a:gsLst>
                  <a:gs pos="36000">
                    <a:schemeClr val="accent1">
                      <a:lumMod val="75000"/>
                    </a:schemeClr>
                  </a:gs>
                  <a:gs pos="100000">
                    <a:srgbClr val="E19BD5"/>
                  </a:gs>
                </a:gsLst>
                <a:lin ang="5400000" scaled="1"/>
              </a:gradFill>
              <a:ln w="19050">
                <a:solidFill>
                  <a:schemeClr val="lt1"/>
                </a:solidFill>
              </a:ln>
              <a:effectLst/>
            </c:spPr>
            <c:extLst>
              <c:ext xmlns:c16="http://schemas.microsoft.com/office/drawing/2014/chart" uri="{C3380CC4-5D6E-409C-BE32-E72D297353CC}">
                <c16:uniqueId val="{00000005-08C5-4BB4-A6B2-E27400309A5B}"/>
              </c:ext>
            </c:extLst>
          </c:dPt>
          <c:dLbls>
            <c:dLbl>
              <c:idx val="0"/>
              <c:layout>
                <c:manualLayout>
                  <c:x val="0.10522709709287048"/>
                  <c:y val="-9.017041091944404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08C5-4BB4-A6B2-E27400309A5B}"/>
                </c:ext>
              </c:extLst>
            </c:dLbl>
            <c:dLbl>
              <c:idx val="1"/>
              <c:layout>
                <c:manualLayout>
                  <c:x val="0.10522709709287048"/>
                  <c:y val="-9.017041091944404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08C5-4BB4-A6B2-E27400309A5B}"/>
                </c:ext>
              </c:extLst>
            </c:dLbl>
            <c:dLbl>
              <c:idx val="2"/>
              <c:layout>
                <c:manualLayout>
                  <c:x val="0.15784064563930553"/>
                  <c:y val="7.728892364523776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08C5-4BB4-A6B2-E27400309A5B}"/>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'Branch Performence'!$B$4:$B$7</c:f>
              <c:strCache>
                <c:ptCount val="3"/>
                <c:pt idx="0">
                  <c:v>High</c:v>
                </c:pt>
                <c:pt idx="1">
                  <c:v>Low</c:v>
                </c:pt>
                <c:pt idx="2">
                  <c:v>Medium</c:v>
                </c:pt>
              </c:strCache>
            </c:strRef>
          </c:cat>
          <c:val>
            <c:numRef>
              <c:f>'Branch Performence'!$C$4:$C$7</c:f>
              <c:numCache>
                <c:formatCode>General</c:formatCode>
                <c:ptCount val="3"/>
                <c:pt idx="0">
                  <c:v>64420723</c:v>
                </c:pt>
                <c:pt idx="1">
                  <c:v>131689845</c:v>
                </c:pt>
                <c:pt idx="2">
                  <c:v>106604916</c:v>
                </c:pt>
              </c:numCache>
            </c:numRef>
          </c:val>
          <c:extLst>
            <c:ext xmlns:c16="http://schemas.microsoft.com/office/drawing/2014/chart" uri="{C3380CC4-5D6E-409C-BE32-E72D297353CC}">
              <c16:uniqueId val="{00000006-08C5-4BB4-A6B2-E27400309A5B}"/>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337891474597471"/>
          <c:y val="0.33052679197209484"/>
          <c:w val="0.1952648744063368"/>
          <c:h val="0.3193176057275279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State!PivotTable1</c:name>
    <c:fmtId val="13"/>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a:gsLst>
              <a:gs pos="0">
                <a:srgbClr val="C19BD5"/>
              </a:gs>
              <a:gs pos="100000">
                <a:schemeClr val="accent1">
                  <a:lumMod val="75000"/>
                </a:schemeClr>
              </a:gs>
            </a:gsLst>
            <a:lin ang="5400000" scaled="1"/>
          </a:gradFill>
          <a:ln>
            <a:solidFill>
              <a:schemeClr val="bg1"/>
            </a:solidFill>
          </a:ln>
          <a:effectLst/>
        </c:spPr>
        <c:marker>
          <c:symbol val="none"/>
        </c:marker>
      </c:pivotFmt>
      <c:pivotFmt>
        <c:idx val="7"/>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8"/>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a:gsLst>
              <a:gs pos="0">
                <a:srgbClr val="E19BD5"/>
              </a:gs>
              <a:gs pos="100000">
                <a:schemeClr val="accent1">
                  <a:lumMod val="75000"/>
                </a:schemeClr>
              </a:gs>
            </a:gsLst>
            <a:lin ang="5400000" scaled="1"/>
          </a:gradFill>
          <a:ln>
            <a:solidFill>
              <a:schemeClr val="bg1"/>
            </a:solidFill>
          </a:ln>
          <a:effectLst/>
        </c:spPr>
      </c:pivotFmt>
      <c:pivotFmt>
        <c:idx val="1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rgbClr val="E19BD5"/>
              </a:gs>
              <a:gs pos="100000">
                <a:schemeClr val="accent1">
                  <a:lumMod val="75000"/>
                </a:schemeClr>
              </a:gs>
            </a:gsLst>
            <a:lin ang="5400000" scaled="1"/>
          </a:gradFill>
          <a:ln>
            <a:solidFill>
              <a:schemeClr val="bg1"/>
            </a:solidFill>
          </a:ln>
          <a:effectLst/>
        </c:spPr>
      </c:pivotFmt>
      <c:pivotFmt>
        <c:idx val="14"/>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9"/>
        <c:spPr>
          <a:gradFill>
            <a:gsLst>
              <a:gs pos="0">
                <a:srgbClr val="E19BD5"/>
              </a:gs>
              <a:gs pos="100000">
                <a:schemeClr val="accent1">
                  <a:lumMod val="75000"/>
                </a:schemeClr>
              </a:gs>
            </a:gsLst>
            <a:lin ang="5400000" scaled="1"/>
          </a:gradFill>
          <a:ln>
            <a:solidFill>
              <a:schemeClr val="bg1"/>
            </a:solidFill>
          </a:ln>
          <a:effectLst/>
        </c:spPr>
      </c:pivotFmt>
      <c:pivotFmt>
        <c:idx val="20"/>
        <c:spPr>
          <a:gradFill>
            <a:gsLst>
              <a:gs pos="0">
                <a:srgbClr val="E19BD5"/>
              </a:gs>
              <a:gs pos="100000">
                <a:schemeClr val="accent1">
                  <a:lumMod val="75000"/>
                </a:schemeClr>
              </a:gs>
            </a:gsLst>
            <a:lin ang="5400000" scaled="1"/>
          </a:gradFill>
          <a:ln>
            <a:solidFill>
              <a:schemeClr val="bg1"/>
            </a:solidFill>
          </a:ln>
          <a:effectLst/>
        </c:spPr>
      </c:pivotFmt>
      <c:pivotFmt>
        <c:idx val="2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2"/>
        <c:spPr>
          <a:gradFill>
            <a:gsLst>
              <a:gs pos="0">
                <a:srgbClr val="E19BD5"/>
              </a:gs>
              <a:gs pos="100000">
                <a:schemeClr val="accent1">
                  <a:lumMod val="75000"/>
                </a:schemeClr>
              </a:gs>
            </a:gsLst>
            <a:lin ang="5400000" scaled="1"/>
          </a:gradFill>
          <a:ln>
            <a:solidFill>
              <a:schemeClr val="bg1"/>
            </a:solidFill>
          </a:ln>
          <a:effectLst/>
        </c:spPr>
      </c:pivotFmt>
      <c:pivotFmt>
        <c:idx val="2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4"/>
        <c:spPr>
          <a:gradFill>
            <a:gsLst>
              <a:gs pos="0">
                <a:srgbClr val="E19BD5"/>
              </a:gs>
              <a:gs pos="100000">
                <a:schemeClr val="accent1">
                  <a:lumMod val="75000"/>
                </a:schemeClr>
              </a:gs>
            </a:gsLst>
            <a:lin ang="5400000" scaled="1"/>
          </a:gradFill>
          <a:ln>
            <a:solidFill>
              <a:schemeClr val="bg1"/>
            </a:solidFill>
          </a:ln>
          <a:effectLst/>
        </c:spPr>
      </c:pivotFmt>
      <c:pivotFmt>
        <c:idx val="25"/>
        <c:spPr>
          <a:gradFill>
            <a:gsLst>
              <a:gs pos="0">
                <a:srgbClr val="E19BD5"/>
              </a:gs>
              <a:gs pos="100000">
                <a:schemeClr val="accent1">
                  <a:lumMod val="75000"/>
                </a:schemeClr>
              </a:gs>
            </a:gsLst>
            <a:lin ang="5400000" scaled="1"/>
          </a:gradFill>
          <a:ln>
            <a:solidFill>
              <a:schemeClr val="bg1"/>
            </a:solidFill>
          </a:ln>
          <a:effectLst/>
        </c:spPr>
      </c:pivotFmt>
      <c:pivotFmt>
        <c:idx val="26"/>
        <c:spPr>
          <a:gradFill>
            <a:gsLst>
              <a:gs pos="0">
                <a:srgbClr val="E19BD5"/>
              </a:gs>
              <a:gs pos="100000">
                <a:schemeClr val="accent1">
                  <a:lumMod val="75000"/>
                </a:schemeClr>
              </a:gs>
            </a:gsLst>
            <a:lin ang="5400000" scaled="1"/>
          </a:gradFill>
          <a:ln>
            <a:solidFill>
              <a:schemeClr val="bg1"/>
            </a:solidFill>
          </a:ln>
          <a:effectLst/>
        </c:spPr>
      </c:pivotFmt>
      <c:pivotFmt>
        <c:idx val="27"/>
        <c:spPr>
          <a:gradFill>
            <a:gsLst>
              <a:gs pos="0">
                <a:srgbClr val="E19BD5"/>
              </a:gs>
              <a:gs pos="100000">
                <a:schemeClr val="accent1">
                  <a:lumMod val="75000"/>
                </a:schemeClr>
              </a:gs>
            </a:gsLst>
            <a:lin ang="5400000" scaled="1"/>
          </a:gradFill>
          <a:ln>
            <a:solidFill>
              <a:schemeClr val="bg1"/>
            </a:solidFill>
          </a:ln>
          <a:effectLst/>
        </c:spPr>
      </c:pivotFmt>
      <c:pivotFmt>
        <c:idx val="28"/>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29"/>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6"/>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41"/>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4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48"/>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4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53"/>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5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60"/>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6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65"/>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6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72"/>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7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77"/>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7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84"/>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8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89"/>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9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AD18050F-C319-40C3-8FDB-6324FBA38D9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96"/>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9EB89F89-3501-42E7-9E0C-09EACECD2586}"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9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'Branch State'!$C$3</c:f>
              <c:strCache>
                <c:ptCount val="1"/>
                <c:pt idx="0">
                  <c:v>Sum of Loan Amount</c:v>
                </c:pt>
              </c:strCache>
            </c:strRef>
          </c:tx>
          <c:spPr>
            <a:gradFill>
              <a:gsLst>
                <a:gs pos="0">
                  <a:srgbClr val="E19BD5"/>
                </a:gs>
                <a:gs pos="100000">
                  <a:schemeClr val="accent1">
                    <a:lumMod val="75000"/>
                  </a:schemeClr>
                </a:gs>
              </a:gsLst>
              <a:lin ang="5400000" scaled="1"/>
            </a:gradFill>
            <a:ln>
              <a:solidFill>
                <a:schemeClr val="bg1"/>
              </a:solidFill>
            </a:ln>
            <a:effectLst/>
          </c:spPr>
          <c:invertIfNegative val="0"/>
          <c:dLbls>
            <c:delete val="1"/>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State'!$C$4:$C$14</c:f>
              <c:numCache>
                <c:formatCode>General</c:formatCode>
                <c:ptCount val="10"/>
                <c:pt idx="0">
                  <c:v>28652439</c:v>
                </c:pt>
                <c:pt idx="1">
                  <c:v>12655063</c:v>
                </c:pt>
                <c:pt idx="2">
                  <c:v>7490567</c:v>
                </c:pt>
                <c:pt idx="3">
                  <c:v>13759256</c:v>
                </c:pt>
                <c:pt idx="4">
                  <c:v>7611552</c:v>
                </c:pt>
                <c:pt idx="5">
                  <c:v>4231776</c:v>
                </c:pt>
                <c:pt idx="6">
                  <c:v>98973745</c:v>
                </c:pt>
                <c:pt idx="7">
                  <c:v>29208434</c:v>
                </c:pt>
                <c:pt idx="8">
                  <c:v>62983176</c:v>
                </c:pt>
                <c:pt idx="9">
                  <c:v>33590430</c:v>
                </c:pt>
              </c:numCache>
            </c:numRef>
          </c:val>
          <c:extLst>
            <c:ext xmlns:c16="http://schemas.microsoft.com/office/drawing/2014/chart" uri="{C3380CC4-5D6E-409C-BE32-E72D297353CC}">
              <c16:uniqueId val="{00000000-E373-4D06-80BB-A1F293287BD2}"/>
            </c:ext>
          </c:extLst>
        </c:ser>
        <c:ser>
          <c:idx val="1"/>
          <c:order val="1"/>
          <c:tx>
            <c:strRef>
              <c:f>'Branch State'!$D$3</c:f>
              <c:strCache>
                <c:ptCount val="1"/>
                <c:pt idx="0">
                  <c:v>Sum of Funded Amount</c:v>
                </c:pt>
              </c:strCache>
            </c:strRef>
          </c:tx>
          <c:spPr>
            <a:gradFill>
              <a:gsLst>
                <a:gs pos="0">
                  <a:schemeClr val="accent1">
                    <a:lumMod val="75000"/>
                  </a:schemeClr>
                </a:gs>
                <a:gs pos="100000">
                  <a:srgbClr val="C198E0"/>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1-E373-4D06-80BB-A1F293287BD2}"/>
              </c:ext>
            </c:extLst>
          </c:dPt>
          <c:dPt>
            <c:idx val="1"/>
            <c:invertIfNegative val="0"/>
            <c:bubble3D val="0"/>
            <c:extLst>
              <c:ext xmlns:c16="http://schemas.microsoft.com/office/drawing/2014/chart" uri="{C3380CC4-5D6E-409C-BE32-E72D297353CC}">
                <c16:uniqueId val="{00000002-E373-4D06-80BB-A1F293287BD2}"/>
              </c:ext>
            </c:extLst>
          </c:dPt>
          <c:dPt>
            <c:idx val="2"/>
            <c:invertIfNegative val="0"/>
            <c:bubble3D val="0"/>
            <c:extLst>
              <c:ext xmlns:c16="http://schemas.microsoft.com/office/drawing/2014/chart" uri="{C3380CC4-5D6E-409C-BE32-E72D297353CC}">
                <c16:uniqueId val="{00000003-E373-4D06-80BB-A1F293287BD2}"/>
              </c:ext>
            </c:extLst>
          </c:dPt>
          <c:dPt>
            <c:idx val="3"/>
            <c:invertIfNegative val="0"/>
            <c:bubble3D val="0"/>
            <c:extLst>
              <c:ext xmlns:c16="http://schemas.microsoft.com/office/drawing/2014/chart" uri="{C3380CC4-5D6E-409C-BE32-E72D297353CC}">
                <c16:uniqueId val="{00000004-E373-4D06-80BB-A1F293287BD2}"/>
              </c:ext>
            </c:extLst>
          </c:dPt>
          <c:dPt>
            <c:idx val="4"/>
            <c:invertIfNegative val="0"/>
            <c:bubble3D val="0"/>
            <c:extLst>
              <c:ext xmlns:c16="http://schemas.microsoft.com/office/drawing/2014/chart" uri="{C3380CC4-5D6E-409C-BE32-E72D297353CC}">
                <c16:uniqueId val="{00000005-E373-4D06-80BB-A1F293287BD2}"/>
              </c:ext>
            </c:extLst>
          </c:dPt>
          <c:dPt>
            <c:idx val="5"/>
            <c:invertIfNegative val="0"/>
            <c:bubble3D val="0"/>
            <c:extLst>
              <c:ext xmlns:c16="http://schemas.microsoft.com/office/drawing/2014/chart" uri="{C3380CC4-5D6E-409C-BE32-E72D297353CC}">
                <c16:uniqueId val="{00000006-E373-4D06-80BB-A1F293287BD2}"/>
              </c:ext>
            </c:extLst>
          </c:dPt>
          <c:dPt>
            <c:idx val="6"/>
            <c:invertIfNegative val="0"/>
            <c:bubble3D val="0"/>
            <c:extLst>
              <c:ext xmlns:c16="http://schemas.microsoft.com/office/drawing/2014/chart" uri="{C3380CC4-5D6E-409C-BE32-E72D297353CC}">
                <c16:uniqueId val="{00000007-E373-4D06-80BB-A1F293287BD2}"/>
              </c:ext>
            </c:extLst>
          </c:dPt>
          <c:dPt>
            <c:idx val="7"/>
            <c:invertIfNegative val="0"/>
            <c:bubble3D val="0"/>
            <c:extLst>
              <c:ext xmlns:c16="http://schemas.microsoft.com/office/drawing/2014/chart" uri="{C3380CC4-5D6E-409C-BE32-E72D297353CC}">
                <c16:uniqueId val="{00000008-E373-4D06-80BB-A1F293287BD2}"/>
              </c:ext>
            </c:extLst>
          </c:dPt>
          <c:dPt>
            <c:idx val="8"/>
            <c:invertIfNegative val="0"/>
            <c:bubble3D val="0"/>
            <c:extLst>
              <c:ext xmlns:c16="http://schemas.microsoft.com/office/drawing/2014/chart" uri="{C3380CC4-5D6E-409C-BE32-E72D297353CC}">
                <c16:uniqueId val="{00000009-E373-4D06-80BB-A1F293287BD2}"/>
              </c:ext>
            </c:extLst>
          </c:dPt>
          <c:dPt>
            <c:idx val="9"/>
            <c:invertIfNegative val="0"/>
            <c:bubble3D val="0"/>
            <c:extLst>
              <c:ext xmlns:c16="http://schemas.microsoft.com/office/drawing/2014/chart" uri="{C3380CC4-5D6E-409C-BE32-E72D297353CC}">
                <c16:uniqueId val="{0000000A-E373-4D06-80BB-A1F293287BD2}"/>
              </c:ext>
            </c:extLst>
          </c:dPt>
          <c:dLbls>
            <c:dLbl>
              <c:idx val="0"/>
              <c:delete val="1"/>
              <c:extLst>
                <c:ext xmlns:c15="http://schemas.microsoft.com/office/drawing/2012/chart" uri="{CE6537A1-D6FC-4f65-9D91-7224C49458BB}"/>
                <c:ext xmlns:c16="http://schemas.microsoft.com/office/drawing/2014/chart" uri="{C3380CC4-5D6E-409C-BE32-E72D297353CC}">
                  <c16:uniqueId val="{00000001-E373-4D06-80BB-A1F293287BD2}"/>
                </c:ext>
              </c:extLst>
            </c:dLbl>
            <c:dLbl>
              <c:idx val="1"/>
              <c:delete val="1"/>
              <c:extLst>
                <c:ext xmlns:c15="http://schemas.microsoft.com/office/drawing/2012/chart" uri="{CE6537A1-D6FC-4f65-9D91-7224C49458BB}"/>
                <c:ext xmlns:c16="http://schemas.microsoft.com/office/drawing/2014/chart" uri="{C3380CC4-5D6E-409C-BE32-E72D297353CC}">
                  <c16:uniqueId val="{00000002-E373-4D06-80BB-A1F293287BD2}"/>
                </c:ext>
              </c:extLst>
            </c:dLbl>
            <c:dLbl>
              <c:idx val="2"/>
              <c:delete val="1"/>
              <c:extLst>
                <c:ext xmlns:c15="http://schemas.microsoft.com/office/drawing/2012/chart" uri="{CE6537A1-D6FC-4f65-9D91-7224C49458BB}"/>
                <c:ext xmlns:c16="http://schemas.microsoft.com/office/drawing/2014/chart" uri="{C3380CC4-5D6E-409C-BE32-E72D297353CC}">
                  <c16:uniqueId val="{00000003-E373-4D06-80BB-A1F293287BD2}"/>
                </c:ext>
              </c:extLst>
            </c:dLbl>
            <c:dLbl>
              <c:idx val="3"/>
              <c:delete val="1"/>
              <c:extLst>
                <c:ext xmlns:c15="http://schemas.microsoft.com/office/drawing/2012/chart" uri="{CE6537A1-D6FC-4f65-9D91-7224C49458BB}"/>
                <c:ext xmlns:c16="http://schemas.microsoft.com/office/drawing/2014/chart" uri="{C3380CC4-5D6E-409C-BE32-E72D297353CC}">
                  <c16:uniqueId val="{00000004-E373-4D06-80BB-A1F293287BD2}"/>
                </c:ext>
              </c:extLst>
            </c:dLbl>
            <c:dLbl>
              <c:idx val="4"/>
              <c:delete val="1"/>
              <c:extLst>
                <c:ext xmlns:c15="http://schemas.microsoft.com/office/drawing/2012/chart" uri="{CE6537A1-D6FC-4f65-9D91-7224C49458BB}"/>
                <c:ext xmlns:c16="http://schemas.microsoft.com/office/drawing/2014/chart" uri="{C3380CC4-5D6E-409C-BE32-E72D297353CC}">
                  <c16:uniqueId val="{00000005-E373-4D06-80BB-A1F293287BD2}"/>
                </c:ext>
              </c:extLst>
            </c:dLbl>
            <c:dLbl>
              <c:idx val="5"/>
              <c:layout>
                <c:manualLayout>
                  <c:x val="2.6921547902581423E-2"/>
                  <c:y val="0"/>
                </c:manualLayout>
              </c:layout>
              <c:tx>
                <c:rich>
                  <a:bodyPr/>
                  <a:lstStyle/>
                  <a:p>
                    <a:r>
                      <a:rPr lang="en-US"/>
                      <a:t>Funded</a:t>
                    </a:r>
                  </a:p>
                  <a:p>
                    <a:r>
                      <a:rPr lang="en-US" baseline="0"/>
                      <a:t>, </a:t>
                    </a:r>
                    <a:fld id="{AD18050F-C319-40C3-8FDB-6324FBA38D92}"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6-E373-4D06-80BB-A1F293287BD2}"/>
                </c:ext>
              </c:extLst>
            </c:dLbl>
            <c:dLbl>
              <c:idx val="6"/>
              <c:layout>
                <c:manualLayout>
                  <c:x val="7.2481090506950119E-2"/>
                  <c:y val="-1.5983038681890126E-2"/>
                </c:manualLayout>
              </c:layout>
              <c:tx>
                <c:rich>
                  <a:bodyPr/>
                  <a:lstStyle/>
                  <a:p>
                    <a:r>
                      <a:rPr lang="en-US"/>
                      <a:t>Funded</a:t>
                    </a:r>
                  </a:p>
                  <a:p>
                    <a:r>
                      <a:rPr lang="en-US" baseline="0"/>
                      <a:t>, </a:t>
                    </a:r>
                    <a:fld id="{9EB89F89-3501-42E7-9E0C-09EACECD2586}"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E373-4D06-80BB-A1F293287BD2}"/>
                </c:ext>
              </c:extLst>
            </c:dLbl>
            <c:dLbl>
              <c:idx val="7"/>
              <c:delete val="1"/>
              <c:extLst>
                <c:ext xmlns:c15="http://schemas.microsoft.com/office/drawing/2012/chart" uri="{CE6537A1-D6FC-4f65-9D91-7224C49458BB}"/>
                <c:ext xmlns:c16="http://schemas.microsoft.com/office/drawing/2014/chart" uri="{C3380CC4-5D6E-409C-BE32-E72D297353CC}">
                  <c16:uniqueId val="{00000008-E373-4D06-80BB-A1F293287BD2}"/>
                </c:ext>
              </c:extLst>
            </c:dLbl>
            <c:dLbl>
              <c:idx val="8"/>
              <c:delete val="1"/>
              <c:extLst>
                <c:ext xmlns:c15="http://schemas.microsoft.com/office/drawing/2012/chart" uri="{CE6537A1-D6FC-4f65-9D91-7224C49458BB}"/>
                <c:ext xmlns:c16="http://schemas.microsoft.com/office/drawing/2014/chart" uri="{C3380CC4-5D6E-409C-BE32-E72D297353CC}">
                  <c16:uniqueId val="{00000009-E373-4D06-80BB-A1F293287BD2}"/>
                </c:ext>
              </c:extLst>
            </c:dLbl>
            <c:dLbl>
              <c:idx val="9"/>
              <c:delete val="1"/>
              <c:extLst>
                <c:ext xmlns:c15="http://schemas.microsoft.com/office/drawing/2012/chart" uri="{CE6537A1-D6FC-4f65-9D91-7224C49458BB}"/>
                <c:ext xmlns:c16="http://schemas.microsoft.com/office/drawing/2014/chart" uri="{C3380CC4-5D6E-409C-BE32-E72D297353CC}">
                  <c16:uniqueId val="{0000000A-E373-4D06-80BB-A1F293287BD2}"/>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State'!$D$4:$D$14</c:f>
              <c:numCache>
                <c:formatCode>General</c:formatCode>
                <c:ptCount val="10"/>
                <c:pt idx="0">
                  <c:v>29167474</c:v>
                </c:pt>
                <c:pt idx="1">
                  <c:v>14159983</c:v>
                </c:pt>
                <c:pt idx="2">
                  <c:v>7134335</c:v>
                </c:pt>
                <c:pt idx="3">
                  <c:v>13479934</c:v>
                </c:pt>
                <c:pt idx="4">
                  <c:v>8163811</c:v>
                </c:pt>
                <c:pt idx="5">
                  <c:v>4591825</c:v>
                </c:pt>
                <c:pt idx="6">
                  <c:v>95693601</c:v>
                </c:pt>
                <c:pt idx="7">
                  <c:v>30094360</c:v>
                </c:pt>
                <c:pt idx="8">
                  <c:v>63375507</c:v>
                </c:pt>
                <c:pt idx="9">
                  <c:v>33003642</c:v>
                </c:pt>
              </c:numCache>
            </c:numRef>
          </c:val>
          <c:extLst>
            <c:ext xmlns:c16="http://schemas.microsoft.com/office/drawing/2014/chart" uri="{C3380CC4-5D6E-409C-BE32-E72D297353CC}">
              <c16:uniqueId val="{0000000B-E373-4D06-80BB-A1F293287BD2}"/>
            </c:ext>
          </c:extLst>
        </c:ser>
        <c:dLbls>
          <c:dLblPos val="outEnd"/>
          <c:showLegendKey val="0"/>
          <c:showVal val="1"/>
          <c:showCatName val="0"/>
          <c:showSerName val="0"/>
          <c:showPercent val="0"/>
          <c:showBubbleSize val="0"/>
        </c:dLbls>
        <c:gapWidth val="121"/>
        <c:axId val="1446560080"/>
        <c:axId val="1446570064"/>
      </c:barChart>
      <c:catAx>
        <c:axId val="144656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1446570064"/>
        <c:crosses val="autoZero"/>
        <c:auto val="1"/>
        <c:lblAlgn val="ctr"/>
        <c:lblOffset val="100"/>
        <c:noMultiLvlLbl val="0"/>
      </c:catAx>
      <c:valAx>
        <c:axId val="1446570064"/>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144656008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type Kpi!PivotTable5</c:name>
    <c:fmtId val="11"/>
  </c:pivotSource>
  <c:chart>
    <c:autoTitleDeleted val="1"/>
    <c:pivotFmts>
      <c:pivotFmt>
        <c:idx val="0"/>
        <c:spPr>
          <a:solidFill>
            <a:schemeClr val="accent1"/>
          </a:solidFill>
          <a:ln w="19050">
            <a:solidFill>
              <a:schemeClr val="lt1"/>
            </a:solidFill>
          </a:ln>
          <a:effectLst/>
        </c:spP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8"/>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2519022310619055"/>
          <c:y val="0.10893080521836752"/>
          <c:w val="0.50717683164766558"/>
          <c:h val="0.83893888131220617"/>
        </c:manualLayout>
      </c:layout>
      <c:doughnutChart>
        <c:varyColors val="1"/>
        <c:ser>
          <c:idx val="0"/>
          <c:order val="0"/>
          <c:tx>
            <c:strRef>
              <c:f>'Payment type Kpi'!$C$3</c:f>
              <c:strCache>
                <c:ptCount val="1"/>
                <c:pt idx="0">
                  <c:v>Total</c:v>
                </c:pt>
              </c:strCache>
            </c:strRef>
          </c:tx>
          <c:dPt>
            <c:idx val="0"/>
            <c:bubble3D val="0"/>
            <c:spPr>
              <a:gradFill>
                <a:gsLst>
                  <a:gs pos="62000">
                    <a:srgbClr val="C19BD5"/>
                  </a:gs>
                  <a:gs pos="100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68A9-46EE-AE86-C5A4AF80BF6A}"/>
              </c:ext>
            </c:extLst>
          </c:dPt>
          <c:dPt>
            <c:idx val="1"/>
            <c:bubble3D val="0"/>
            <c:spPr>
              <a:gradFill>
                <a:gsLst>
                  <a:gs pos="0">
                    <a:schemeClr val="accent1">
                      <a:lumMod val="60000"/>
                      <a:lumOff val="40000"/>
                    </a:schemeClr>
                  </a:gs>
                  <a:gs pos="100000">
                    <a:srgbClr val="C198E0"/>
                  </a:gs>
                </a:gsLst>
                <a:lin ang="5400000" scaled="1"/>
              </a:gradFill>
              <a:ln w="19050">
                <a:solidFill>
                  <a:schemeClr val="lt1"/>
                </a:solidFill>
              </a:ln>
              <a:effectLst/>
            </c:spPr>
            <c:extLst>
              <c:ext xmlns:c16="http://schemas.microsoft.com/office/drawing/2014/chart" uri="{C3380CC4-5D6E-409C-BE32-E72D297353CC}">
                <c16:uniqueId val="{00000003-68A9-46EE-AE86-C5A4AF80BF6A}"/>
              </c:ext>
            </c:extLst>
          </c:dPt>
          <c:dLbls>
            <c:dLbl>
              <c:idx val="0"/>
              <c:layout>
                <c:manualLayout>
                  <c:x val="0.13000000620377028"/>
                  <c:y val="0.28671672408184457"/>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68A9-46EE-AE86-C5A4AF80BF6A}"/>
                </c:ext>
              </c:extLst>
            </c:dLbl>
            <c:dLbl>
              <c:idx val="1"/>
              <c:layout>
                <c:manualLayout>
                  <c:x val="-1.7517896326313353E-2"/>
                  <c:y val="-0.37142848346966229"/>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68A9-46EE-AE86-C5A4AF80BF6A}"/>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type Kpi'!$B$4:$B$6</c:f>
              <c:strCache>
                <c:ptCount val="2"/>
                <c:pt idx="0">
                  <c:v>Monthly EMI</c:v>
                </c:pt>
                <c:pt idx="1">
                  <c:v>Quarterly EMI</c:v>
                </c:pt>
              </c:strCache>
            </c:strRef>
          </c:cat>
          <c:val>
            <c:numRef>
              <c:f>'Payment type Kpi'!$C$4:$C$6</c:f>
              <c:numCache>
                <c:formatCode>General</c:formatCode>
                <c:ptCount val="2"/>
                <c:pt idx="0">
                  <c:v>139335.37</c:v>
                </c:pt>
                <c:pt idx="1">
                  <c:v>151741.60999999999</c:v>
                </c:pt>
              </c:numCache>
            </c:numRef>
          </c:val>
          <c:extLst>
            <c:ext xmlns:c16="http://schemas.microsoft.com/office/drawing/2014/chart" uri="{C3380CC4-5D6E-409C-BE32-E72D297353CC}">
              <c16:uniqueId val="{00000004-68A9-46EE-AE86-C5A4AF80BF6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DataAnalytics.xlsx]Top 5 Branch!PivotTable12</c:name>
    <c:fmtId val="19"/>
  </c:pivotSource>
  <c:chart>
    <c:title>
      <c:tx>
        <c:rich>
          <a:bodyPr/>
          <a:lstStyle/>
          <a:p>
            <a:pPr>
              <a:defRPr>
                <a:solidFill>
                  <a:schemeClr val="bg1"/>
                </a:solidFill>
                <a:latin typeface="Imprint MT Shadow" panose="04020605060303030202" pitchFamily="82" charset="0"/>
              </a:defRPr>
            </a:pPr>
            <a:r>
              <a:rPr lang="en-IN" baseline="0">
                <a:solidFill>
                  <a:schemeClr val="bg1"/>
                </a:solidFill>
                <a:latin typeface="Imprint MT Shadow" panose="04020605060303030202" pitchFamily="82" charset="0"/>
              </a:rPr>
              <a:t>Top 5 Branches Grade</a:t>
            </a:r>
            <a:endParaRPr lang="en-IN">
              <a:solidFill>
                <a:schemeClr val="bg1"/>
              </a:solidFill>
              <a:latin typeface="Imprint MT Shadow" panose="04020605060303030202" pitchFamily="82" charset="0"/>
            </a:endParaRPr>
          </a:p>
        </c:rich>
      </c:tx>
      <c:overlay val="0"/>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pivotFmt>
      <c:pivotFmt>
        <c:idx val="43"/>
        <c:spPr>
          <a:solidFill>
            <a:schemeClr val="accent1"/>
          </a:solidFill>
          <a:ln>
            <a:noFill/>
          </a:ln>
          <a:effectLst/>
        </c:spPr>
        <c:marker>
          <c:symbol val="none"/>
        </c:marker>
      </c:pivotFmt>
      <c:pivotFmt>
        <c:idx val="44"/>
        <c:spPr>
          <a:solidFill>
            <a:schemeClr val="accent1"/>
          </a:solidFill>
          <a:ln>
            <a:noFill/>
          </a:ln>
          <a:effectLst/>
        </c:spPr>
        <c:marker>
          <c:symbol val="none"/>
        </c:marker>
      </c:pivotFmt>
      <c:pivotFmt>
        <c:idx val="45"/>
        <c:spPr>
          <a:gradFill>
            <a:gsLst>
              <a:gs pos="0">
                <a:schemeClr val="accent1">
                  <a:lumMod val="40000"/>
                  <a:lumOff val="60000"/>
                </a:schemeClr>
              </a:gs>
              <a:gs pos="69000">
                <a:srgbClr val="C198E0"/>
              </a:gs>
            </a:gsLst>
            <a:lin ang="5400000" scaled="1"/>
          </a:gradFill>
          <a:ln>
            <a:solidFill>
              <a:schemeClr val="bg1"/>
            </a:solidFill>
          </a:ln>
          <a:effectLst/>
        </c:spPr>
        <c:marker>
          <c:symbol val="none"/>
        </c:marker>
      </c:pivotFmt>
      <c:pivotFmt>
        <c:idx val="46"/>
        <c:spPr>
          <a:gradFill>
            <a:gsLst>
              <a:gs pos="0">
                <a:schemeClr val="accent1">
                  <a:lumMod val="60000"/>
                  <a:lumOff val="40000"/>
                </a:schemeClr>
              </a:gs>
              <a:gs pos="69000">
                <a:srgbClr val="E19BD5"/>
              </a:gs>
            </a:gsLst>
            <a:lin ang="5400000" scaled="1"/>
          </a:gradFill>
          <a:ln>
            <a:solidFill>
              <a:schemeClr val="bg1"/>
            </a:solidFill>
          </a:ln>
          <a:effectLst/>
        </c:spPr>
        <c:marker>
          <c:symbol val="none"/>
        </c:marker>
      </c:pivotFmt>
      <c:pivotFmt>
        <c:idx val="47"/>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8"/>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9"/>
        <c:spPr>
          <a:solidFill>
            <a:schemeClr val="accent5"/>
          </a:solidFill>
          <a:ln>
            <a:noFill/>
          </a:ln>
          <a:effectLst/>
        </c:spPr>
        <c:marker>
          <c:symbol val="none"/>
        </c:marker>
      </c:pivotFmt>
      <c:pivotFmt>
        <c:idx val="5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3"/>
        <c:spPr>
          <a:gradFill>
            <a:gsLst>
              <a:gs pos="0">
                <a:schemeClr val="accent1">
                  <a:lumMod val="50000"/>
                </a:schemeClr>
              </a:gs>
              <a:gs pos="100000">
                <a:srgbClr val="CC9BD5"/>
              </a:gs>
            </a:gsLst>
            <a:lin ang="5400000" scaled="1"/>
          </a:gradFill>
          <a:ln>
            <a:solidFill>
              <a:schemeClr val="bg1"/>
            </a:solidFill>
          </a:ln>
        </c:spPr>
        <c:marker>
          <c:symbol val="none"/>
        </c:marker>
      </c:pivotFmt>
      <c:pivotFmt>
        <c:idx val="5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55"/>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6"/>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7"/>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8"/>
        <c:spPr>
          <a:gradFill>
            <a:gsLst>
              <a:gs pos="0">
                <a:schemeClr val="accent1">
                  <a:lumMod val="50000"/>
                </a:schemeClr>
              </a:gs>
              <a:gs pos="100000">
                <a:srgbClr val="CC9BD5"/>
              </a:gs>
            </a:gsLst>
            <a:lin ang="5400000" scaled="1"/>
          </a:gradFill>
          <a:ln>
            <a:solidFill>
              <a:schemeClr val="bg1"/>
            </a:solidFill>
          </a:ln>
        </c:spPr>
        <c:marker>
          <c:symbol val="none"/>
        </c:marker>
      </c:pivotFmt>
      <c:pivotFmt>
        <c:idx val="59"/>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6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3"/>
        <c:spPr>
          <a:gradFill>
            <a:gsLst>
              <a:gs pos="0">
                <a:schemeClr val="accent1">
                  <a:lumMod val="50000"/>
                </a:schemeClr>
              </a:gs>
              <a:gs pos="100000">
                <a:srgbClr val="CC9BD5"/>
              </a:gs>
            </a:gsLst>
            <a:lin ang="5400000" scaled="1"/>
          </a:gradFill>
          <a:ln>
            <a:solidFill>
              <a:schemeClr val="bg1"/>
            </a:solidFill>
          </a:ln>
        </c:spPr>
        <c:marker>
          <c:symbol val="none"/>
        </c:marker>
      </c:pivotFmt>
      <c:pivotFmt>
        <c:idx val="6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65"/>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6"/>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7"/>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8"/>
        <c:spPr>
          <a:gradFill>
            <a:gsLst>
              <a:gs pos="0">
                <a:schemeClr val="accent1">
                  <a:lumMod val="50000"/>
                </a:schemeClr>
              </a:gs>
              <a:gs pos="100000">
                <a:srgbClr val="CC9BD5"/>
              </a:gs>
            </a:gsLst>
            <a:lin ang="5400000" scaled="1"/>
          </a:gradFill>
          <a:ln>
            <a:solidFill>
              <a:schemeClr val="bg1"/>
            </a:solidFill>
          </a:ln>
        </c:spPr>
        <c:marker>
          <c:symbol val="none"/>
        </c:marker>
      </c:pivotFmt>
      <c:pivotFmt>
        <c:idx val="69"/>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7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7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7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73"/>
        <c:spPr>
          <a:gradFill>
            <a:gsLst>
              <a:gs pos="0">
                <a:schemeClr val="accent1">
                  <a:lumMod val="50000"/>
                </a:schemeClr>
              </a:gs>
              <a:gs pos="100000">
                <a:srgbClr val="CC9BD5"/>
              </a:gs>
            </a:gsLst>
            <a:lin ang="5400000" scaled="1"/>
          </a:gradFill>
          <a:ln>
            <a:solidFill>
              <a:schemeClr val="bg1"/>
            </a:solidFill>
          </a:ln>
        </c:spPr>
        <c:marker>
          <c:symbol val="none"/>
        </c:marker>
        <c:dLbl>
          <c:idx val="0"/>
          <c:spPr>
            <a:noFill/>
            <a:ln>
              <a:noFill/>
            </a:ln>
            <a:effectLst/>
          </c:spPr>
          <c:txPr>
            <a:bodyPr wrap="square" lIns="38100" tIns="19050" rIns="38100" bIns="19050" anchor="ctr">
              <a:spAutoFit/>
            </a:bodyPr>
            <a:lstStyle/>
            <a:p>
              <a:pPr>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'Top 5 Branch'!$C$3:$C$4</c:f>
              <c:strCache>
                <c:ptCount val="1"/>
                <c:pt idx="0">
                  <c:v>A</c:v>
                </c:pt>
              </c:strCache>
            </c:strRef>
          </c:tx>
          <c:spPr>
            <a:gradFill>
              <a:gsLst>
                <a:gs pos="0">
                  <a:schemeClr val="accent1">
                    <a:lumMod val="40000"/>
                    <a:lumOff val="60000"/>
                  </a:schemeClr>
                </a:gs>
                <a:gs pos="100000">
                  <a:srgbClr val="E1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Branch'!$C$5:$C$10</c:f>
              <c:numCache>
                <c:formatCode>General</c:formatCode>
                <c:ptCount val="5"/>
                <c:pt idx="0">
                  <c:v>15363756</c:v>
                </c:pt>
                <c:pt idx="1">
                  <c:v>9110979</c:v>
                </c:pt>
                <c:pt idx="2">
                  <c:v>7033367</c:v>
                </c:pt>
                <c:pt idx="3">
                  <c:v>7201055</c:v>
                </c:pt>
                <c:pt idx="4">
                  <c:v>6933801</c:v>
                </c:pt>
              </c:numCache>
            </c:numRef>
          </c:val>
          <c:extLst>
            <c:ext xmlns:c16="http://schemas.microsoft.com/office/drawing/2014/chart" uri="{C3380CC4-5D6E-409C-BE32-E72D297353CC}">
              <c16:uniqueId val="{00000000-9699-499D-8E66-4CB5EB15EE35}"/>
            </c:ext>
          </c:extLst>
        </c:ser>
        <c:ser>
          <c:idx val="1"/>
          <c:order val="1"/>
          <c:tx>
            <c:strRef>
              <c:f>'Top 5 Branch'!$D$3:$D$4</c:f>
              <c:strCache>
                <c:ptCount val="1"/>
                <c:pt idx="0">
                  <c:v>B</c:v>
                </c:pt>
              </c:strCache>
            </c:strRef>
          </c:tx>
          <c:spPr>
            <a:gradFill>
              <a:gsLst>
                <a:gs pos="0">
                  <a:schemeClr val="accent1">
                    <a:lumMod val="60000"/>
                    <a:lumOff val="40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Branch'!$D$5:$D$10</c:f>
              <c:numCache>
                <c:formatCode>General</c:formatCode>
                <c:ptCount val="5"/>
                <c:pt idx="0">
                  <c:v>17303864</c:v>
                </c:pt>
                <c:pt idx="1">
                  <c:v>11381637</c:v>
                </c:pt>
                <c:pt idx="2">
                  <c:v>8750115</c:v>
                </c:pt>
                <c:pt idx="3">
                  <c:v>8493401</c:v>
                </c:pt>
                <c:pt idx="4">
                  <c:v>11759858</c:v>
                </c:pt>
              </c:numCache>
            </c:numRef>
          </c:val>
          <c:extLst>
            <c:ext xmlns:c16="http://schemas.microsoft.com/office/drawing/2014/chart" uri="{C3380CC4-5D6E-409C-BE32-E72D297353CC}">
              <c16:uniqueId val="{00000000-676F-47BD-9F22-E9175D13B916}"/>
            </c:ext>
          </c:extLst>
        </c:ser>
        <c:ser>
          <c:idx val="2"/>
          <c:order val="2"/>
          <c:tx>
            <c:strRef>
              <c:f>'Top 5 Branch'!$E$3:$E$4</c:f>
              <c:strCache>
                <c:ptCount val="1"/>
                <c:pt idx="0">
                  <c:v>C</c:v>
                </c:pt>
              </c:strCache>
            </c:strRef>
          </c:tx>
          <c:spPr>
            <a:gradFill>
              <a:gsLst>
                <a:gs pos="0">
                  <a:schemeClr val="accent1">
                    <a:lumMod val="75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Branch'!$E$5:$E$10</c:f>
              <c:numCache>
                <c:formatCode>General</c:formatCode>
                <c:ptCount val="5"/>
                <c:pt idx="0">
                  <c:v>12387595</c:v>
                </c:pt>
                <c:pt idx="1">
                  <c:v>7568240</c:v>
                </c:pt>
                <c:pt idx="2">
                  <c:v>5897248</c:v>
                </c:pt>
                <c:pt idx="3">
                  <c:v>5964325</c:v>
                </c:pt>
                <c:pt idx="4">
                  <c:v>6535449</c:v>
                </c:pt>
              </c:numCache>
            </c:numRef>
          </c:val>
          <c:extLst>
            <c:ext xmlns:c16="http://schemas.microsoft.com/office/drawing/2014/chart" uri="{C3380CC4-5D6E-409C-BE32-E72D297353CC}">
              <c16:uniqueId val="{00000001-676F-47BD-9F22-E9175D13B916}"/>
            </c:ext>
          </c:extLst>
        </c:ser>
        <c:ser>
          <c:idx val="3"/>
          <c:order val="3"/>
          <c:tx>
            <c:strRef>
              <c:f>'Top 5 Branch'!$F$3:$F$4</c:f>
              <c:strCache>
                <c:ptCount val="1"/>
                <c:pt idx="0">
                  <c:v>D</c:v>
                </c:pt>
              </c:strCache>
            </c:strRef>
          </c:tx>
          <c:spPr>
            <a:gradFill>
              <a:gsLst>
                <a:gs pos="0">
                  <a:schemeClr val="accent1">
                    <a:lumMod val="50000"/>
                  </a:schemeClr>
                </a:gs>
                <a:gs pos="100000">
                  <a:srgbClr val="CC9BD5"/>
                </a:gs>
              </a:gsLst>
              <a:lin ang="5400000" scaled="1"/>
            </a:gradFill>
            <a:ln>
              <a:solidFill>
                <a:schemeClr val="bg1"/>
              </a:solidFill>
            </a:ln>
          </c:spPr>
          <c:invertIfNegative val="0"/>
          <c:dLbls>
            <c:spPr>
              <a:noFill/>
              <a:ln>
                <a:noFill/>
              </a:ln>
              <a:effectLst/>
            </c:spPr>
            <c:txPr>
              <a:bodyPr wrap="square" lIns="38100" tIns="19050" rIns="38100" bIns="19050" anchor="ctr">
                <a:spAutoFit/>
              </a:bodyPr>
              <a:lstStyle/>
              <a:p>
                <a:pPr>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Branch'!$F$5:$F$10</c:f>
              <c:numCache>
                <c:formatCode>General</c:formatCode>
                <c:ptCount val="5"/>
                <c:pt idx="0">
                  <c:v>5490225</c:v>
                </c:pt>
                <c:pt idx="1">
                  <c:v>3154389</c:v>
                </c:pt>
                <c:pt idx="2">
                  <c:v>2465673</c:v>
                </c:pt>
                <c:pt idx="3">
                  <c:v>2627179</c:v>
                </c:pt>
                <c:pt idx="4">
                  <c:v>2498106</c:v>
                </c:pt>
              </c:numCache>
            </c:numRef>
          </c:val>
          <c:extLst>
            <c:ext xmlns:c16="http://schemas.microsoft.com/office/drawing/2014/chart" uri="{C3380CC4-5D6E-409C-BE32-E72D297353CC}">
              <c16:uniqueId val="{00000002-676F-47BD-9F22-E9175D13B916}"/>
            </c:ext>
          </c:extLst>
        </c:ser>
        <c:ser>
          <c:idx val="4"/>
          <c:order val="4"/>
          <c:tx>
            <c:strRef>
              <c:f>'Top 5 Branch'!$G$3:$G$4</c:f>
              <c:strCache>
                <c:ptCount val="1"/>
                <c:pt idx="0">
                  <c:v>E</c:v>
                </c:pt>
              </c:strCache>
            </c:strRef>
          </c:tx>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Branch'!$G$5:$G$10</c:f>
              <c:numCache>
                <c:formatCode>General</c:formatCode>
                <c:ptCount val="5"/>
                <c:pt idx="0">
                  <c:v>138371</c:v>
                </c:pt>
                <c:pt idx="1">
                  <c:v>104735</c:v>
                </c:pt>
                <c:pt idx="2">
                  <c:v>88288</c:v>
                </c:pt>
                <c:pt idx="3">
                  <c:v>138280</c:v>
                </c:pt>
                <c:pt idx="4">
                  <c:v>85148</c:v>
                </c:pt>
              </c:numCache>
            </c:numRef>
          </c:val>
          <c:extLst>
            <c:ext xmlns:c16="http://schemas.microsoft.com/office/drawing/2014/chart" uri="{C3380CC4-5D6E-409C-BE32-E72D297353CC}">
              <c16:uniqueId val="{00000003-676F-47BD-9F22-E9175D13B916}"/>
            </c:ext>
          </c:extLst>
        </c:ser>
        <c:dLbls>
          <c:dLblPos val="ctr"/>
          <c:showLegendKey val="0"/>
          <c:showVal val="1"/>
          <c:showCatName val="0"/>
          <c:showSerName val="0"/>
          <c:showPercent val="0"/>
          <c:showBubbleSize val="0"/>
        </c:dLbls>
        <c:gapWidth val="98"/>
        <c:overlap val="100"/>
        <c:axId val="974446784"/>
        <c:axId val="974448864"/>
      </c:barChart>
      <c:catAx>
        <c:axId val="9744467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974448864"/>
        <c:crosses val="autoZero"/>
        <c:auto val="1"/>
        <c:lblAlgn val="ctr"/>
        <c:lblOffset val="100"/>
        <c:noMultiLvlLbl val="0"/>
      </c:catAx>
      <c:valAx>
        <c:axId val="97444886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bg1"/>
                </a:solidFill>
                <a:latin typeface="Imprint MT Shadow" panose="04020605060303030202" pitchFamily="82" charset="0"/>
                <a:ea typeface="+mn-ea"/>
                <a:cs typeface="+mn-cs"/>
              </a:defRPr>
            </a:pPr>
            <a:endParaRPr lang="en-US"/>
          </a:p>
        </c:txPr>
        <c:crossAx val="974446784"/>
        <c:crosses val="autoZero"/>
        <c:crossBetween val="between"/>
      </c:valAx>
      <c:spPr>
        <a:noFill/>
        <a:ln>
          <a:noFill/>
        </a:ln>
      </c:spPr>
    </c:plotArea>
    <c:plotVisOnly val="1"/>
    <c:dispBlanksAs val="gap"/>
    <c:showDLblsOverMax val="0"/>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DataAnalytics.xlsx]DC Months!PivotTable4</c:name>
    <c:fmtId val="0"/>
  </c:pivotSource>
  <c:chart>
    <c:title>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pPr>
            <a:solidFill>
              <a:schemeClr val="accent1"/>
            </a:solidFill>
            <a:ln w="22225">
              <a:solidFill>
                <a:schemeClr val="lt1"/>
              </a:solidFill>
              <a:round/>
            </a:ln>
            <a:effectLst/>
          </c:spPr>
        </c:marker>
      </c:pivotFmt>
      <c:pivotFmt>
        <c:idx val="2"/>
        <c:spPr>
          <a:ln w="34925" cap="rnd">
            <a:solidFill>
              <a:schemeClr val="lt1"/>
            </a:solidFill>
            <a:round/>
          </a:ln>
          <a:effectLst>
            <a:outerShdw dist="25400" dir="2700000" algn="tl" rotWithShape="0">
              <a:schemeClr val="accent1"/>
            </a:outerShdw>
          </a:effectLst>
        </c:spPr>
        <c:marker>
          <c:symbol val="none"/>
        </c:marker>
      </c:pivotFmt>
    </c:pivotFmts>
    <c:plotArea>
      <c:layout/>
      <c:lineChart>
        <c:grouping val="standard"/>
        <c:varyColors val="0"/>
        <c:ser>
          <c:idx val="0"/>
          <c:order val="0"/>
          <c:tx>
            <c:strRef>
              <c:f>'DC Months'!$C$3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none"/>
          </c:marker>
          <c:cat>
            <c:strRef>
              <c:f>'DC Months'!$B$4:$B$16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'DC Months'!$C$4:$C$16</c:f>
              <c:numCache>
                <c:formatCode>General</c:formatCode>
                <c:ptCount val="12"/>
                <c:pt idx="0">
                  <c:v>23958371.550000001</c:v>
                </c:pt>
                <c:pt idx="1">
                  <c:v>21700085.32</c:v>
                </c:pt>
                <c:pt idx="2">
                  <c:v>23559207.920000002</c:v>
                </c:pt>
                <c:pt idx="3">
                  <c:v>22725956.899999999</c:v>
                </c:pt>
                <c:pt idx="4">
                  <c:v>23737599.879999999</c:v>
                </c:pt>
                <c:pt idx="5">
                  <c:v>22744333.260000002</c:v>
                </c:pt>
                <c:pt idx="6">
                  <c:v>23505941.760000002</c:v>
                </c:pt>
                <c:pt idx="7">
                  <c:v>23029782.329999998</c:v>
                </c:pt>
                <c:pt idx="8">
                  <c:v>22751799.399999999</c:v>
                </c:pt>
                <c:pt idx="9">
                  <c:v>23750368</c:v>
                </c:pt>
                <c:pt idx="10">
                  <c:v>22648129.25</c:v>
                </c:pt>
                <c:pt idx="11">
                  <c:v>777080.06</c:v>
                </c:pt>
              </c:numCache>
            </c:numRef>
          </c:val>
          <c:smooth val="0"/>
          <c:extLst>
            <c:ext xmlns:c16="http://schemas.microsoft.com/office/drawing/2014/chart" uri="{C3380CC4-5D6E-409C-BE32-E72D297353CC}">
              <c16:uniqueId val="{00000000-B86A-4850-B62B-7BFACC522B4E}"/>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smooth val="0"/>
        <c:axId val="1280524896"/>
        <c:axId val="1280512000"/>
      </c:lineChart>
      <c:catAx>
        <c:axId val="1280524896"/>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1280512000"/>
        <c:crosses val="autoZero"/>
        <c:auto val="1"/>
        <c:lblAlgn val="ctr"/>
        <c:lblOffset val="100"/>
        <c:noMultiLvlLbl val="0"/>
      </c:catAx>
      <c:valAx>
        <c:axId val="12805120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2805248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Performence!PivotTable13</c:name>
    <c:fmtId val="12"/>
  </c:pivotSource>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27000">
                <a:schemeClr val="accent1">
                  <a:lumMod val="60000"/>
                  <a:lumOff val="40000"/>
                </a:schemeClr>
              </a:gs>
              <a:gs pos="62000">
                <a:srgbClr val="C198E0"/>
              </a:gs>
            </a:gsLst>
            <a:lin ang="5400000" scaled="1"/>
          </a:gradFill>
          <a:ln w="19050">
            <a:solidFill>
              <a:schemeClr val="lt1"/>
            </a:solidFill>
          </a:ln>
          <a:effectLst/>
        </c:spPr>
        <c:dLbl>
          <c:idx val="0"/>
          <c:layout>
            <c:manualLayout>
              <c:x val="0.10522709709287048"/>
              <c:y val="-9.017041091944404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0"/>
        <c:spPr>
          <a:gradFill>
            <a:gsLst>
              <a:gs pos="0">
                <a:srgbClr val="BEC6EA"/>
              </a:gs>
              <a:gs pos="62000">
                <a:srgbClr val="C198E0"/>
              </a:gs>
            </a:gsLst>
            <a:lin ang="5400000" scaled="1"/>
          </a:gradFill>
          <a:ln w="19050">
            <a:solidFill>
              <a:schemeClr val="lt1"/>
            </a:solidFill>
          </a:ln>
          <a:effectLst/>
        </c:spPr>
        <c:dLbl>
          <c:idx val="0"/>
          <c:layout>
            <c:manualLayout>
              <c:x val="0.15784064563930553"/>
              <c:y val="7.7288923645237761E-2"/>
            </c:manualLayout>
          </c:layout>
          <c:showLegendKey val="0"/>
          <c:showVal val="1"/>
          <c:showCatName val="1"/>
          <c:showSerName val="0"/>
          <c:showPercent val="0"/>
          <c:showBubbleSize val="0"/>
          <c:extLst>
            <c:ext xmlns:c15="http://schemas.microsoft.com/office/drawing/2012/chart" uri="{CE6537A1-D6FC-4f65-9D91-7224C49458BB}"/>
          </c:extLst>
        </c:dLbl>
      </c:pivotFmt>
      <c:pivotFmt>
        <c:idx val="11"/>
        <c:spPr>
          <a:gradFill>
            <a:gsLst>
              <a:gs pos="27000">
                <a:srgbClr val="C19BD5"/>
              </a:gs>
              <a:gs pos="62000">
                <a:schemeClr val="accent1">
                  <a:lumMod val="75000"/>
                </a:schemeClr>
              </a:gs>
            </a:gsLst>
            <a:lin ang="5400000" scaled="1"/>
          </a:gradFill>
          <a:ln w="19050">
            <a:solidFill>
              <a:schemeClr val="lt1"/>
            </a:solidFill>
          </a:ln>
          <a:effectLst/>
        </c:spPr>
        <c:dLbl>
          <c:idx val="0"/>
          <c:layout>
            <c:manualLayout>
              <c:x val="-8.0943920840669537E-2"/>
              <c:y val="-0.19966305275019752"/>
            </c:manualLayout>
          </c:layout>
          <c:showLegendKey val="0"/>
          <c:showVal val="1"/>
          <c:showCatName val="1"/>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9"/>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2"/>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3"/>
        <c:spPr>
          <a:gradFill>
            <a:gsLst>
              <a:gs pos="0">
                <a:srgbClr val="CC9BD5"/>
              </a:gs>
              <a:gs pos="69000">
                <a:schemeClr val="accent1">
                  <a:lumMod val="60000"/>
                  <a:lumOff val="40000"/>
                </a:schemeClr>
              </a:gs>
            </a:gsLst>
            <a:lin ang="5400000" scaled="1"/>
          </a:gradFill>
          <a:ln w="19050">
            <a:solidFill>
              <a:schemeClr val="lt1"/>
            </a:solidFill>
          </a:ln>
          <a:effectLst/>
        </c:spPr>
        <c:dLbl>
          <c:idx val="0"/>
          <c:layout>
            <c:manualLayout>
              <c:x val="-8.0943920840669537E-2"/>
              <c:y val="-0.1996630527501975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4"/>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6"/>
        <c:spPr>
          <a:gradFill>
            <a:gsLst>
              <a:gs pos="0">
                <a:schemeClr val="accent1">
                  <a:lumMod val="40000"/>
                  <a:lumOff val="60000"/>
                </a:schemeClr>
              </a:gs>
              <a:gs pos="69000">
                <a:srgbClr val="E19BD5"/>
              </a:gs>
            </a:gsLst>
            <a:lin ang="5400000" scaled="1"/>
          </a:gradFill>
          <a:ln w="19050">
            <a:solidFill>
              <a:schemeClr val="lt1"/>
            </a:solidFill>
          </a:ln>
          <a:effectLst/>
        </c:spPr>
        <c:dLbl>
          <c:idx val="0"/>
          <c:layout>
            <c:manualLayout>
              <c:x val="0.10522709709287048"/>
              <c:y val="-9.017041091944404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7"/>
        <c:spPr>
          <a:gradFill>
            <a:gsLst>
              <a:gs pos="36000">
                <a:schemeClr val="accent1">
                  <a:lumMod val="75000"/>
                </a:schemeClr>
              </a:gs>
              <a:gs pos="100000">
                <a:srgbClr val="E19BD5"/>
              </a:gs>
            </a:gsLst>
            <a:lin ang="5400000" scaled="1"/>
          </a:gradFill>
          <a:ln w="19050">
            <a:solidFill>
              <a:schemeClr val="lt1"/>
            </a:solidFill>
          </a:ln>
          <a:effectLst/>
        </c:spPr>
        <c:dLbl>
          <c:idx val="0"/>
          <c:layout>
            <c:manualLayout>
              <c:x val="0.15784064563930553"/>
              <c:y val="7.7288923645237761E-2"/>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344762147563317"/>
          <c:y val="6.8940299885080908E-2"/>
          <c:w val="0.52554465857758581"/>
          <c:h val="0.83635642568142565"/>
        </c:manualLayout>
      </c:layout>
      <c:doughnutChart>
        <c:varyColors val="1"/>
        <c:ser>
          <c:idx val="0"/>
          <c:order val="0"/>
          <c:tx>
            <c:strRef>
              <c:f>'Branch Performence'!$C$3</c:f>
              <c:strCache>
                <c:ptCount val="1"/>
                <c:pt idx="0">
                  <c:v>Total</c:v>
                </c:pt>
              </c:strCache>
            </c:strRef>
          </c:tx>
          <c:dPt>
            <c:idx val="0"/>
            <c:bubble3D val="0"/>
            <c:spPr>
              <a:gradFill>
                <a:gsLst>
                  <a:gs pos="0">
                    <a:schemeClr val="accent1">
                      <a:lumMod val="40000"/>
                      <a:lumOff val="60000"/>
                    </a:schemeClr>
                  </a:gs>
                  <a:gs pos="69000">
                    <a:srgbClr val="E19BD5"/>
                  </a:gs>
                </a:gsLst>
                <a:lin ang="5400000" scaled="1"/>
              </a:gradFill>
              <a:ln w="19050">
                <a:solidFill>
                  <a:schemeClr val="lt1"/>
                </a:solidFill>
              </a:ln>
              <a:effectLst/>
            </c:spPr>
            <c:extLst>
              <c:ext xmlns:c16="http://schemas.microsoft.com/office/drawing/2014/chart" uri="{C3380CC4-5D6E-409C-BE32-E72D297353CC}">
                <c16:uniqueId val="{00000001-936C-4049-8FB8-A4B05CDAC6AD}"/>
              </c:ext>
            </c:extLst>
          </c:dPt>
          <c:dPt>
            <c:idx val="1"/>
            <c:bubble3D val="0"/>
            <c:spPr>
              <a:gradFill>
                <a:gsLst>
                  <a:gs pos="0">
                    <a:schemeClr val="accent1">
                      <a:lumMod val="40000"/>
                      <a:lumOff val="60000"/>
                    </a:schemeClr>
                  </a:gs>
                  <a:gs pos="69000">
                    <a:srgbClr val="E19BD5"/>
                  </a:gs>
                </a:gsLst>
                <a:lin ang="5400000" scaled="1"/>
              </a:gradFill>
              <a:ln w="19050">
                <a:solidFill>
                  <a:schemeClr val="lt1"/>
                </a:solidFill>
              </a:ln>
              <a:effectLst/>
            </c:spPr>
            <c:extLst>
              <c:ext xmlns:c16="http://schemas.microsoft.com/office/drawing/2014/chart" uri="{C3380CC4-5D6E-409C-BE32-E72D297353CC}">
                <c16:uniqueId val="{00000003-936C-4049-8FB8-A4B05CDAC6AD}"/>
              </c:ext>
            </c:extLst>
          </c:dPt>
          <c:dPt>
            <c:idx val="2"/>
            <c:bubble3D val="0"/>
            <c:spPr>
              <a:gradFill>
                <a:gsLst>
                  <a:gs pos="36000">
                    <a:schemeClr val="accent1">
                      <a:lumMod val="75000"/>
                    </a:schemeClr>
                  </a:gs>
                  <a:gs pos="100000">
                    <a:srgbClr val="E19BD5"/>
                  </a:gs>
                </a:gsLst>
                <a:lin ang="5400000" scaled="1"/>
              </a:gradFill>
              <a:ln w="19050">
                <a:solidFill>
                  <a:schemeClr val="lt1"/>
                </a:solidFill>
              </a:ln>
              <a:effectLst/>
            </c:spPr>
            <c:extLst>
              <c:ext xmlns:c16="http://schemas.microsoft.com/office/drawing/2014/chart" uri="{C3380CC4-5D6E-409C-BE32-E72D297353CC}">
                <c16:uniqueId val="{00000005-936C-4049-8FB8-A4B05CDAC6AD}"/>
              </c:ext>
            </c:extLst>
          </c:dPt>
          <c:dLbls>
            <c:dLbl>
              <c:idx val="0"/>
              <c:layout>
                <c:manualLayout>
                  <c:x val="0.10522709709287048"/>
                  <c:y val="-9.017041091944404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936C-4049-8FB8-A4B05CDAC6AD}"/>
                </c:ext>
              </c:extLst>
            </c:dLbl>
            <c:dLbl>
              <c:idx val="1"/>
              <c:layout>
                <c:manualLayout>
                  <c:x val="0.10522709709287048"/>
                  <c:y val="-9.017041091944404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936C-4049-8FB8-A4B05CDAC6AD}"/>
                </c:ext>
              </c:extLst>
            </c:dLbl>
            <c:dLbl>
              <c:idx val="2"/>
              <c:layout>
                <c:manualLayout>
                  <c:x val="0.15784064563930553"/>
                  <c:y val="7.728892364523776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936C-4049-8FB8-A4B05CDAC6AD}"/>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'Branch Performence'!$B$4:$B$7</c:f>
              <c:strCache>
                <c:ptCount val="3"/>
                <c:pt idx="0">
                  <c:v>High</c:v>
                </c:pt>
                <c:pt idx="1">
                  <c:v>Low</c:v>
                </c:pt>
                <c:pt idx="2">
                  <c:v>Medium</c:v>
                </c:pt>
              </c:strCache>
            </c:strRef>
          </c:cat>
          <c:val>
            <c:numRef>
              <c:f>'Branch Performence'!$C$4:$C$7</c:f>
              <c:numCache>
                <c:formatCode>General</c:formatCode>
                <c:ptCount val="3"/>
                <c:pt idx="0">
                  <c:v>64420723</c:v>
                </c:pt>
                <c:pt idx="1">
                  <c:v>131689845</c:v>
                </c:pt>
                <c:pt idx="2">
                  <c:v>106604916</c:v>
                </c:pt>
              </c:numCache>
            </c:numRef>
          </c:val>
          <c:extLst>
            <c:ext xmlns:c16="http://schemas.microsoft.com/office/drawing/2014/chart" uri="{C3380CC4-5D6E-409C-BE32-E72D297353CC}">
              <c16:uniqueId val="{00000006-936C-4049-8FB8-A4B05CDAC6AD}"/>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337891474597471"/>
          <c:y val="0.33052679197209484"/>
          <c:w val="0.1952648744063368"/>
          <c:h val="0.3193176057275279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DataAnalytics.xlsx]Branch State!PivotTable1</c:name>
    <c:fmtId val="15"/>
  </c:pivotSource>
  <c:chart>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a:gsLst>
              <a:gs pos="0">
                <a:srgbClr val="C19BD5"/>
              </a:gs>
              <a:gs pos="100000">
                <a:schemeClr val="accent1">
                  <a:lumMod val="75000"/>
                </a:schemeClr>
              </a:gs>
            </a:gsLst>
            <a:lin ang="5400000" scaled="1"/>
          </a:gradFill>
          <a:ln>
            <a:solidFill>
              <a:schemeClr val="bg1"/>
            </a:solidFill>
          </a:ln>
          <a:effectLst/>
        </c:spPr>
        <c:marker>
          <c:symbol val="none"/>
        </c:marker>
      </c:pivotFmt>
      <c:pivotFmt>
        <c:idx val="7"/>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8"/>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a:gsLst>
              <a:gs pos="0">
                <a:srgbClr val="E19BD5"/>
              </a:gs>
              <a:gs pos="100000">
                <a:schemeClr val="accent1">
                  <a:lumMod val="75000"/>
                </a:schemeClr>
              </a:gs>
            </a:gsLst>
            <a:lin ang="5400000" scaled="1"/>
          </a:gradFill>
          <a:ln>
            <a:solidFill>
              <a:schemeClr val="bg1"/>
            </a:solidFill>
          </a:ln>
          <a:effectLst/>
        </c:spPr>
      </c:pivotFmt>
      <c:pivotFmt>
        <c:idx val="1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0">
                <a:srgbClr val="E19BD5"/>
              </a:gs>
              <a:gs pos="100000">
                <a:schemeClr val="accent1">
                  <a:lumMod val="75000"/>
                </a:schemeClr>
              </a:gs>
            </a:gsLst>
            <a:lin ang="5400000" scaled="1"/>
          </a:gradFill>
          <a:ln>
            <a:solidFill>
              <a:schemeClr val="bg1"/>
            </a:solidFill>
          </a:ln>
          <a:effectLst/>
        </c:spPr>
      </c:pivotFmt>
      <c:pivotFmt>
        <c:idx val="14"/>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9"/>
        <c:spPr>
          <a:gradFill>
            <a:gsLst>
              <a:gs pos="0">
                <a:srgbClr val="E19BD5"/>
              </a:gs>
              <a:gs pos="100000">
                <a:schemeClr val="accent1">
                  <a:lumMod val="75000"/>
                </a:schemeClr>
              </a:gs>
            </a:gsLst>
            <a:lin ang="5400000" scaled="1"/>
          </a:gradFill>
          <a:ln>
            <a:solidFill>
              <a:schemeClr val="bg1"/>
            </a:solidFill>
          </a:ln>
          <a:effectLst/>
        </c:spPr>
      </c:pivotFmt>
      <c:pivotFmt>
        <c:idx val="20"/>
        <c:spPr>
          <a:gradFill>
            <a:gsLst>
              <a:gs pos="0">
                <a:srgbClr val="E19BD5"/>
              </a:gs>
              <a:gs pos="100000">
                <a:schemeClr val="accent1">
                  <a:lumMod val="75000"/>
                </a:schemeClr>
              </a:gs>
            </a:gsLst>
            <a:lin ang="5400000" scaled="1"/>
          </a:gradFill>
          <a:ln>
            <a:solidFill>
              <a:schemeClr val="bg1"/>
            </a:solidFill>
          </a:ln>
          <a:effectLst/>
        </c:spPr>
      </c:pivotFmt>
      <c:pivotFmt>
        <c:idx val="2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2"/>
        <c:spPr>
          <a:gradFill>
            <a:gsLst>
              <a:gs pos="0">
                <a:srgbClr val="E19BD5"/>
              </a:gs>
              <a:gs pos="100000">
                <a:schemeClr val="accent1">
                  <a:lumMod val="75000"/>
                </a:schemeClr>
              </a:gs>
            </a:gsLst>
            <a:lin ang="5400000" scaled="1"/>
          </a:gradFill>
          <a:ln>
            <a:solidFill>
              <a:schemeClr val="bg1"/>
            </a:solidFill>
          </a:ln>
          <a:effectLst/>
        </c:spPr>
      </c:pivotFmt>
      <c:pivotFmt>
        <c:idx val="2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4"/>
        <c:spPr>
          <a:gradFill>
            <a:gsLst>
              <a:gs pos="0">
                <a:srgbClr val="E19BD5"/>
              </a:gs>
              <a:gs pos="100000">
                <a:schemeClr val="accent1">
                  <a:lumMod val="75000"/>
                </a:schemeClr>
              </a:gs>
            </a:gsLst>
            <a:lin ang="5400000" scaled="1"/>
          </a:gradFill>
          <a:ln>
            <a:solidFill>
              <a:schemeClr val="bg1"/>
            </a:solidFill>
          </a:ln>
          <a:effectLst/>
        </c:spPr>
      </c:pivotFmt>
      <c:pivotFmt>
        <c:idx val="25"/>
        <c:spPr>
          <a:gradFill>
            <a:gsLst>
              <a:gs pos="0">
                <a:srgbClr val="E19BD5"/>
              </a:gs>
              <a:gs pos="100000">
                <a:schemeClr val="accent1">
                  <a:lumMod val="75000"/>
                </a:schemeClr>
              </a:gs>
            </a:gsLst>
            <a:lin ang="5400000" scaled="1"/>
          </a:gradFill>
          <a:ln>
            <a:solidFill>
              <a:schemeClr val="bg1"/>
            </a:solidFill>
          </a:ln>
          <a:effectLst/>
        </c:spPr>
      </c:pivotFmt>
      <c:pivotFmt>
        <c:idx val="26"/>
        <c:spPr>
          <a:gradFill>
            <a:gsLst>
              <a:gs pos="0">
                <a:srgbClr val="E19BD5"/>
              </a:gs>
              <a:gs pos="100000">
                <a:schemeClr val="accent1">
                  <a:lumMod val="75000"/>
                </a:schemeClr>
              </a:gs>
            </a:gsLst>
            <a:lin ang="5400000" scaled="1"/>
          </a:gradFill>
          <a:ln>
            <a:solidFill>
              <a:schemeClr val="bg1"/>
            </a:solidFill>
          </a:ln>
          <a:effectLst/>
        </c:spPr>
      </c:pivotFmt>
      <c:pivotFmt>
        <c:idx val="27"/>
        <c:spPr>
          <a:gradFill>
            <a:gsLst>
              <a:gs pos="0">
                <a:srgbClr val="E19BD5"/>
              </a:gs>
              <a:gs pos="100000">
                <a:schemeClr val="accent1">
                  <a:lumMod val="75000"/>
                </a:schemeClr>
              </a:gs>
            </a:gsLst>
            <a:lin ang="5400000" scaled="1"/>
          </a:gradFill>
          <a:ln>
            <a:solidFill>
              <a:schemeClr val="bg1"/>
            </a:solidFill>
          </a:ln>
          <a:effectLst/>
        </c:spPr>
      </c:pivotFmt>
      <c:pivotFmt>
        <c:idx val="28"/>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29"/>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6"/>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3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41"/>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4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48"/>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4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53"/>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5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60"/>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6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65"/>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6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72"/>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7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77"/>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7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84"/>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8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89"/>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9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96"/>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9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101"/>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10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AD18050F-C319-40C3-8FDB-6324FBA38D92}"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08"/>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sz="900" b="0" i="0" u="none" strike="noStrike" kern="1200" baseline="0">
                    <a:solidFill>
                      <a:schemeClr val="bg1"/>
                    </a:solidFill>
                    <a:latin typeface="Imprint MT Shadow" panose="04020605060303030202" pitchFamily="82" charset="0"/>
                    <a:ea typeface="+mn-ea"/>
                    <a:cs typeface="+mn-cs"/>
                  </a:defRPr>
                </a:pPr>
                <a:r>
                  <a:rPr lang="en-US" baseline="0"/>
                  <a:t>, </a:t>
                </a:r>
                <a:fld id="{9EB89F89-3501-42E7-9E0C-09EACECD2586}" type="VALUE">
                  <a:rPr lang="en-US" baseline="0"/>
                  <a:pPr>
                    <a:defRPr sz="900" b="0" i="0" u="none" strike="noStrike" kern="1200" baseline="0">
                      <a:solidFill>
                        <a:schemeClr val="bg1"/>
                      </a:solidFill>
                      <a:latin typeface="Imprint MT Shadow" panose="04020605060303030202" pitchFamily="82" charset="0"/>
                      <a:ea typeface="+mn-ea"/>
                      <a:cs typeface="+mn-cs"/>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09"/>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gradFill>
            <a:gsLst>
              <a:gs pos="0">
                <a:srgbClr val="E19BD5"/>
              </a:gs>
              <a:gs pos="100000">
                <a:schemeClr val="accent1">
                  <a:lumMod val="75000"/>
                </a:schemeClr>
              </a:gs>
            </a:gsLst>
            <a:lin ang="5400000" scaled="1"/>
          </a:gradFill>
          <a:ln>
            <a:solidFill>
              <a:schemeClr val="bg1"/>
            </a:solidFill>
          </a:ln>
          <a:effectLst/>
        </c:spPr>
        <c:marker>
          <c:symbol val="none"/>
        </c:marker>
      </c:pivotFmt>
      <c:pivotFmt>
        <c:idx val="113"/>
        <c:spPr>
          <a:gradFill>
            <a:gsLst>
              <a:gs pos="0">
                <a:schemeClr val="accent1">
                  <a:lumMod val="75000"/>
                </a:schemeClr>
              </a:gs>
              <a:gs pos="100000">
                <a:srgbClr val="C198E0"/>
              </a:gs>
            </a:gsLst>
            <a:lin ang="5400000" scaled="1"/>
          </a:gradFill>
          <a:ln>
            <a:solidFill>
              <a:schemeClr val="bg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114"/>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gradFill>
            <a:gsLst>
              <a:gs pos="0">
                <a:schemeClr val="accent1">
                  <a:lumMod val="75000"/>
                </a:schemeClr>
              </a:gs>
              <a:gs pos="100000">
                <a:srgbClr val="C198E0"/>
              </a:gs>
            </a:gsLst>
            <a:lin ang="5400000" scaled="1"/>
          </a:gradFill>
          <a:ln>
            <a:solidFill>
              <a:schemeClr val="bg1"/>
            </a:solidFill>
          </a:ln>
          <a:effectLst/>
        </c:spPr>
        <c:dLbl>
          <c:idx val="0"/>
          <c:layout>
            <c:manualLayout>
              <c:x val="2.6921547902581423E-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AD18050F-C319-40C3-8FDB-6324FBA38D92}"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20"/>
        <c:spPr>
          <a:gradFill>
            <a:gsLst>
              <a:gs pos="0">
                <a:schemeClr val="accent1">
                  <a:lumMod val="75000"/>
                </a:schemeClr>
              </a:gs>
              <a:gs pos="100000">
                <a:srgbClr val="C198E0"/>
              </a:gs>
            </a:gsLst>
            <a:lin ang="5400000" scaled="1"/>
          </a:gradFill>
          <a:ln>
            <a:solidFill>
              <a:schemeClr val="bg1"/>
            </a:solidFill>
          </a:ln>
          <a:effectLst/>
        </c:spPr>
        <c:dLbl>
          <c:idx val="0"/>
          <c:layout>
            <c:manualLayout>
              <c:x val="7.2481090506950119E-2"/>
              <c:y val="-1.598303868189012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r>
                  <a:rPr lang="en-US"/>
                  <a:t>Funded</a:t>
                </a:r>
              </a:p>
              <a:p>
                <a:pPr>
                  <a:defRPr>
                    <a:solidFill>
                      <a:schemeClr val="bg1"/>
                    </a:solidFill>
                    <a:latin typeface="Imprint MT Shadow" panose="04020605060303030202" pitchFamily="82" charset="0"/>
                  </a:defRPr>
                </a:pPr>
                <a:r>
                  <a:rPr lang="en-US" baseline="0"/>
                  <a:t>, </a:t>
                </a:r>
                <a:fld id="{9EB89F89-3501-42E7-9E0C-09EACECD2586}" type="VALUE">
                  <a:rPr lang="en-US" baseline="0"/>
                  <a:pPr>
                    <a:defRPr>
                      <a:solidFill>
                        <a:schemeClr val="bg1"/>
                      </a:solidFill>
                      <a:latin typeface="Imprint MT Shadow" panose="04020605060303030202" pitchFamily="82" charset="0"/>
                    </a:defRPr>
                  </a:pPr>
                  <a:t>[VALUE]</a:t>
                </a:fld>
                <a:endParaRPr lang="en-US" baseline="0"/>
              </a:p>
            </c:rich>
          </c:tx>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Lst>
        </c:dLbl>
      </c:pivotFmt>
      <c:pivotFmt>
        <c:idx val="121"/>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gradFill>
            <a:gsLst>
              <a:gs pos="0">
                <a:schemeClr val="accent1">
                  <a:lumMod val="75000"/>
                </a:schemeClr>
              </a:gs>
              <a:gs pos="100000">
                <a:srgbClr val="C198E0"/>
              </a:gs>
            </a:gsLst>
            <a:lin ang="5400000" scaled="1"/>
          </a:gradFill>
          <a:ln>
            <a:solidFill>
              <a:schemeClr val="bg1"/>
            </a:solidFill>
          </a:ln>
          <a:effectLst/>
        </c:spP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'Branch State'!$C$3</c:f>
              <c:strCache>
                <c:ptCount val="1"/>
                <c:pt idx="0">
                  <c:v>Sum of Loan Amount</c:v>
                </c:pt>
              </c:strCache>
            </c:strRef>
          </c:tx>
          <c:spPr>
            <a:gradFill>
              <a:gsLst>
                <a:gs pos="0">
                  <a:srgbClr val="E19BD5"/>
                </a:gs>
                <a:gs pos="100000">
                  <a:schemeClr val="accent1">
                    <a:lumMod val="75000"/>
                  </a:schemeClr>
                </a:gs>
              </a:gsLst>
              <a:lin ang="5400000" scaled="1"/>
            </a:gradFill>
            <a:ln>
              <a:solidFill>
                <a:schemeClr val="bg1"/>
              </a:solidFill>
            </a:ln>
            <a:effectLst/>
          </c:spPr>
          <c:invertIfNegative val="0"/>
          <c:dLbls>
            <c:delete val="1"/>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State'!$C$4:$C$14</c:f>
              <c:numCache>
                <c:formatCode>General</c:formatCode>
                <c:ptCount val="10"/>
                <c:pt idx="0">
                  <c:v>28652439</c:v>
                </c:pt>
                <c:pt idx="1">
                  <c:v>12655063</c:v>
                </c:pt>
                <c:pt idx="2">
                  <c:v>7490567</c:v>
                </c:pt>
                <c:pt idx="3">
                  <c:v>13759256</c:v>
                </c:pt>
                <c:pt idx="4">
                  <c:v>7611552</c:v>
                </c:pt>
                <c:pt idx="5">
                  <c:v>4231776</c:v>
                </c:pt>
                <c:pt idx="6">
                  <c:v>98973745</c:v>
                </c:pt>
                <c:pt idx="7">
                  <c:v>29208434</c:v>
                </c:pt>
                <c:pt idx="8">
                  <c:v>62983176</c:v>
                </c:pt>
                <c:pt idx="9">
                  <c:v>33590430</c:v>
                </c:pt>
              </c:numCache>
            </c:numRef>
          </c:val>
          <c:extLst>
            <c:ext xmlns:c16="http://schemas.microsoft.com/office/drawing/2014/chart" uri="{C3380CC4-5D6E-409C-BE32-E72D297353CC}">
              <c16:uniqueId val="{00000000-69A1-4064-A065-0D55A7D93545}"/>
            </c:ext>
          </c:extLst>
        </c:ser>
        <c:ser>
          <c:idx val="1"/>
          <c:order val="1"/>
          <c:tx>
            <c:strRef>
              <c:f>'Branch State'!$D$3</c:f>
              <c:strCache>
                <c:ptCount val="1"/>
                <c:pt idx="0">
                  <c:v>Sum of Funded Amount</c:v>
                </c:pt>
              </c:strCache>
            </c:strRef>
          </c:tx>
          <c:spPr>
            <a:gradFill>
              <a:gsLst>
                <a:gs pos="0">
                  <a:schemeClr val="accent1">
                    <a:lumMod val="75000"/>
                  </a:schemeClr>
                </a:gs>
                <a:gs pos="100000">
                  <a:srgbClr val="C198E0"/>
                </a:gs>
              </a:gsLst>
              <a:lin ang="5400000" scaled="1"/>
            </a:gradFill>
            <a:ln>
              <a:solidFill>
                <a:schemeClr val="bg1"/>
              </a:solidFill>
            </a:ln>
            <a:effectLst/>
          </c:spPr>
          <c:invertIfNegative val="0"/>
          <c:dPt>
            <c:idx val="0"/>
            <c:invertIfNegative val="0"/>
            <c:bubble3D val="0"/>
            <c:extLst>
              <c:ext xmlns:c16="http://schemas.microsoft.com/office/drawing/2014/chart" uri="{C3380CC4-5D6E-409C-BE32-E72D297353CC}">
                <c16:uniqueId val="{00000001-69A1-4064-A065-0D55A7D93545}"/>
              </c:ext>
            </c:extLst>
          </c:dPt>
          <c:dPt>
            <c:idx val="1"/>
            <c:invertIfNegative val="0"/>
            <c:bubble3D val="0"/>
            <c:extLst>
              <c:ext xmlns:c16="http://schemas.microsoft.com/office/drawing/2014/chart" uri="{C3380CC4-5D6E-409C-BE32-E72D297353CC}">
                <c16:uniqueId val="{00000002-69A1-4064-A065-0D55A7D93545}"/>
              </c:ext>
            </c:extLst>
          </c:dPt>
          <c:dPt>
            <c:idx val="2"/>
            <c:invertIfNegative val="0"/>
            <c:bubble3D val="0"/>
            <c:extLst>
              <c:ext xmlns:c16="http://schemas.microsoft.com/office/drawing/2014/chart" uri="{C3380CC4-5D6E-409C-BE32-E72D297353CC}">
                <c16:uniqueId val="{00000003-69A1-4064-A065-0D55A7D93545}"/>
              </c:ext>
            </c:extLst>
          </c:dPt>
          <c:dPt>
            <c:idx val="3"/>
            <c:invertIfNegative val="0"/>
            <c:bubble3D val="0"/>
            <c:extLst>
              <c:ext xmlns:c16="http://schemas.microsoft.com/office/drawing/2014/chart" uri="{C3380CC4-5D6E-409C-BE32-E72D297353CC}">
                <c16:uniqueId val="{00000004-69A1-4064-A065-0D55A7D93545}"/>
              </c:ext>
            </c:extLst>
          </c:dPt>
          <c:dPt>
            <c:idx val="4"/>
            <c:invertIfNegative val="0"/>
            <c:bubble3D val="0"/>
            <c:extLst>
              <c:ext xmlns:c16="http://schemas.microsoft.com/office/drawing/2014/chart" uri="{C3380CC4-5D6E-409C-BE32-E72D297353CC}">
                <c16:uniqueId val="{00000005-69A1-4064-A065-0D55A7D93545}"/>
              </c:ext>
            </c:extLst>
          </c:dPt>
          <c:dPt>
            <c:idx val="5"/>
            <c:invertIfNegative val="0"/>
            <c:bubble3D val="0"/>
            <c:extLst>
              <c:ext xmlns:c16="http://schemas.microsoft.com/office/drawing/2014/chart" uri="{C3380CC4-5D6E-409C-BE32-E72D297353CC}">
                <c16:uniqueId val="{00000006-69A1-4064-A065-0D55A7D93545}"/>
              </c:ext>
            </c:extLst>
          </c:dPt>
          <c:dPt>
            <c:idx val="6"/>
            <c:invertIfNegative val="0"/>
            <c:bubble3D val="0"/>
            <c:extLst>
              <c:ext xmlns:c16="http://schemas.microsoft.com/office/drawing/2014/chart" uri="{C3380CC4-5D6E-409C-BE32-E72D297353CC}">
                <c16:uniqueId val="{00000007-69A1-4064-A065-0D55A7D93545}"/>
              </c:ext>
            </c:extLst>
          </c:dPt>
          <c:dPt>
            <c:idx val="7"/>
            <c:invertIfNegative val="0"/>
            <c:bubble3D val="0"/>
            <c:extLst>
              <c:ext xmlns:c16="http://schemas.microsoft.com/office/drawing/2014/chart" uri="{C3380CC4-5D6E-409C-BE32-E72D297353CC}">
                <c16:uniqueId val="{00000008-69A1-4064-A065-0D55A7D93545}"/>
              </c:ext>
            </c:extLst>
          </c:dPt>
          <c:dPt>
            <c:idx val="8"/>
            <c:invertIfNegative val="0"/>
            <c:bubble3D val="0"/>
            <c:extLst>
              <c:ext xmlns:c16="http://schemas.microsoft.com/office/drawing/2014/chart" uri="{C3380CC4-5D6E-409C-BE32-E72D297353CC}">
                <c16:uniqueId val="{00000009-69A1-4064-A065-0D55A7D93545}"/>
              </c:ext>
            </c:extLst>
          </c:dPt>
          <c:dPt>
            <c:idx val="9"/>
            <c:invertIfNegative val="0"/>
            <c:bubble3D val="0"/>
            <c:extLst>
              <c:ext xmlns:c16="http://schemas.microsoft.com/office/drawing/2014/chart" uri="{C3380CC4-5D6E-409C-BE32-E72D297353CC}">
                <c16:uniqueId val="{0000000A-69A1-4064-A065-0D55A7D93545}"/>
              </c:ext>
            </c:extLst>
          </c:dPt>
          <c:dLbls>
            <c:dLbl>
              <c:idx val="0"/>
              <c:delete val="1"/>
              <c:extLst>
                <c:ext xmlns:c15="http://schemas.microsoft.com/office/drawing/2012/chart" uri="{CE6537A1-D6FC-4f65-9D91-7224C49458BB}"/>
                <c:ext xmlns:c16="http://schemas.microsoft.com/office/drawing/2014/chart" uri="{C3380CC4-5D6E-409C-BE32-E72D297353CC}">
                  <c16:uniqueId val="{00000001-69A1-4064-A065-0D55A7D93545}"/>
                </c:ext>
              </c:extLst>
            </c:dLbl>
            <c:dLbl>
              <c:idx val="1"/>
              <c:delete val="1"/>
              <c:extLst>
                <c:ext xmlns:c15="http://schemas.microsoft.com/office/drawing/2012/chart" uri="{CE6537A1-D6FC-4f65-9D91-7224C49458BB}"/>
                <c:ext xmlns:c16="http://schemas.microsoft.com/office/drawing/2014/chart" uri="{C3380CC4-5D6E-409C-BE32-E72D297353CC}">
                  <c16:uniqueId val="{00000002-69A1-4064-A065-0D55A7D93545}"/>
                </c:ext>
              </c:extLst>
            </c:dLbl>
            <c:dLbl>
              <c:idx val="2"/>
              <c:delete val="1"/>
              <c:extLst>
                <c:ext xmlns:c15="http://schemas.microsoft.com/office/drawing/2012/chart" uri="{CE6537A1-D6FC-4f65-9D91-7224C49458BB}"/>
                <c:ext xmlns:c16="http://schemas.microsoft.com/office/drawing/2014/chart" uri="{C3380CC4-5D6E-409C-BE32-E72D297353CC}">
                  <c16:uniqueId val="{00000003-69A1-4064-A065-0D55A7D93545}"/>
                </c:ext>
              </c:extLst>
            </c:dLbl>
            <c:dLbl>
              <c:idx val="3"/>
              <c:delete val="1"/>
              <c:extLst>
                <c:ext xmlns:c15="http://schemas.microsoft.com/office/drawing/2012/chart" uri="{CE6537A1-D6FC-4f65-9D91-7224C49458BB}"/>
                <c:ext xmlns:c16="http://schemas.microsoft.com/office/drawing/2014/chart" uri="{C3380CC4-5D6E-409C-BE32-E72D297353CC}">
                  <c16:uniqueId val="{00000004-69A1-4064-A065-0D55A7D93545}"/>
                </c:ext>
              </c:extLst>
            </c:dLbl>
            <c:dLbl>
              <c:idx val="4"/>
              <c:delete val="1"/>
              <c:extLst>
                <c:ext xmlns:c15="http://schemas.microsoft.com/office/drawing/2012/chart" uri="{CE6537A1-D6FC-4f65-9D91-7224C49458BB}"/>
                <c:ext xmlns:c16="http://schemas.microsoft.com/office/drawing/2014/chart" uri="{C3380CC4-5D6E-409C-BE32-E72D297353CC}">
                  <c16:uniqueId val="{00000005-69A1-4064-A065-0D55A7D93545}"/>
                </c:ext>
              </c:extLst>
            </c:dLbl>
            <c:dLbl>
              <c:idx val="5"/>
              <c:layout>
                <c:manualLayout>
                  <c:x val="2.6921547902581423E-2"/>
                  <c:y val="0"/>
                </c:manualLayout>
              </c:layout>
              <c:tx>
                <c:rich>
                  <a:bodyPr/>
                  <a:lstStyle/>
                  <a:p>
                    <a:r>
                      <a:rPr lang="en-US"/>
                      <a:t>Funded</a:t>
                    </a:r>
                  </a:p>
                  <a:p>
                    <a:r>
                      <a:rPr lang="en-US" baseline="0"/>
                      <a:t>, </a:t>
                    </a:r>
                    <a:fld id="{AD18050F-C319-40C3-8FDB-6324FBA38D92}"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6-69A1-4064-A065-0D55A7D93545}"/>
                </c:ext>
              </c:extLst>
            </c:dLbl>
            <c:dLbl>
              <c:idx val="6"/>
              <c:layout>
                <c:manualLayout>
                  <c:x val="7.2481090506950119E-2"/>
                  <c:y val="-1.5983038681890126E-2"/>
                </c:manualLayout>
              </c:layout>
              <c:tx>
                <c:rich>
                  <a:bodyPr/>
                  <a:lstStyle/>
                  <a:p>
                    <a:r>
                      <a:rPr lang="en-US"/>
                      <a:t>Funded</a:t>
                    </a:r>
                  </a:p>
                  <a:p>
                    <a:r>
                      <a:rPr lang="en-US" baseline="0"/>
                      <a:t>, </a:t>
                    </a:r>
                    <a:fld id="{9EB89F89-3501-42E7-9E0C-09EACECD2586}" type="VALUE">
                      <a:rPr lang="en-US" baseline="0"/>
                      <a:pPr/>
                      <a:t>[VALUE]</a:t>
                    </a:fld>
                    <a:endParaRPr lang="en-US" baseline="0"/>
                  </a:p>
                </c:rich>
              </c:tx>
              <c:dLblPos val="outEnd"/>
              <c:showLegendKey val="0"/>
              <c:showVal val="1"/>
              <c:showCatName val="0"/>
              <c:showSerName val="1"/>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69A1-4064-A065-0D55A7D93545}"/>
                </c:ext>
              </c:extLst>
            </c:dLbl>
            <c:dLbl>
              <c:idx val="7"/>
              <c:delete val="1"/>
              <c:extLst>
                <c:ext xmlns:c15="http://schemas.microsoft.com/office/drawing/2012/chart" uri="{CE6537A1-D6FC-4f65-9D91-7224C49458BB}"/>
                <c:ext xmlns:c16="http://schemas.microsoft.com/office/drawing/2014/chart" uri="{C3380CC4-5D6E-409C-BE32-E72D297353CC}">
                  <c16:uniqueId val="{00000008-69A1-4064-A065-0D55A7D93545}"/>
                </c:ext>
              </c:extLst>
            </c:dLbl>
            <c:dLbl>
              <c:idx val="8"/>
              <c:delete val="1"/>
              <c:extLst>
                <c:ext xmlns:c15="http://schemas.microsoft.com/office/drawing/2012/chart" uri="{CE6537A1-D6FC-4f65-9D91-7224C49458BB}"/>
                <c:ext xmlns:c16="http://schemas.microsoft.com/office/drawing/2014/chart" uri="{C3380CC4-5D6E-409C-BE32-E72D297353CC}">
                  <c16:uniqueId val="{00000009-69A1-4064-A065-0D55A7D93545}"/>
                </c:ext>
              </c:extLst>
            </c:dLbl>
            <c:dLbl>
              <c:idx val="9"/>
              <c:delete val="1"/>
              <c:extLst>
                <c:ext xmlns:c15="http://schemas.microsoft.com/office/drawing/2012/chart" uri="{CE6537A1-D6FC-4f65-9D91-7224C49458BB}"/>
                <c:ext xmlns:c16="http://schemas.microsoft.com/office/drawing/2014/chart" uri="{C3380CC4-5D6E-409C-BE32-E72D297353CC}">
                  <c16:uniqueId val="{0000000A-69A1-4064-A065-0D55A7D93545}"/>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'Branch State'!$B$4:$B$14</c:f>
              <c:strCache>
                <c:ptCount val="10"/>
                <c:pt idx="0">
                  <c:v>ASSAM</c:v>
                </c:pt>
                <c:pt idx="1">
                  <c:v>BIHAR</c:v>
                </c:pt>
                <c:pt idx="2">
                  <c:v>CHATTISGARH</c:v>
                </c:pt>
                <c:pt idx="3">
                  <c:v>HARYANA</c:v>
                </c:pt>
                <c:pt idx="4">
                  <c:v>MADHYA PRADESH</c:v>
                </c:pt>
                <c:pt idx="5">
                  <c:v>ODISHA</c:v>
                </c:pt>
                <c:pt idx="6">
                  <c:v>PUNJAB</c:v>
                </c:pt>
                <c:pt idx="7">
                  <c:v>RAJASTHAN</c:v>
                </c:pt>
                <c:pt idx="8">
                  <c:v>UTTAR PRADESH</c:v>
                </c:pt>
                <c:pt idx="9">
                  <c:v>WEST BENGAL</c:v>
                </c:pt>
              </c:strCache>
            </c:strRef>
          </c:cat>
          <c:val>
            <c:numRef>
              <c:f>'Branch State'!$D$4:$D$14</c:f>
              <c:numCache>
                <c:formatCode>General</c:formatCode>
                <c:ptCount val="10"/>
                <c:pt idx="0">
                  <c:v>29167474</c:v>
                </c:pt>
                <c:pt idx="1">
                  <c:v>14159983</c:v>
                </c:pt>
                <c:pt idx="2">
                  <c:v>7134335</c:v>
                </c:pt>
                <c:pt idx="3">
                  <c:v>13479934</c:v>
                </c:pt>
                <c:pt idx="4">
                  <c:v>8163811</c:v>
                </c:pt>
                <c:pt idx="5">
                  <c:v>4591825</c:v>
                </c:pt>
                <c:pt idx="6">
                  <c:v>95693601</c:v>
                </c:pt>
                <c:pt idx="7">
                  <c:v>30094360</c:v>
                </c:pt>
                <c:pt idx="8">
                  <c:v>63375507</c:v>
                </c:pt>
                <c:pt idx="9">
                  <c:v>33003642</c:v>
                </c:pt>
              </c:numCache>
            </c:numRef>
          </c:val>
          <c:extLst>
            <c:ext xmlns:c16="http://schemas.microsoft.com/office/drawing/2014/chart" uri="{C3380CC4-5D6E-409C-BE32-E72D297353CC}">
              <c16:uniqueId val="{0000000B-69A1-4064-A065-0D55A7D93545}"/>
            </c:ext>
          </c:extLst>
        </c:ser>
        <c:dLbls>
          <c:dLblPos val="outEnd"/>
          <c:showLegendKey val="0"/>
          <c:showVal val="1"/>
          <c:showCatName val="0"/>
          <c:showSerName val="0"/>
          <c:showPercent val="0"/>
          <c:showBubbleSize val="0"/>
        </c:dLbls>
        <c:gapWidth val="121"/>
        <c:axId val="1446560080"/>
        <c:axId val="1446570064"/>
      </c:barChart>
      <c:catAx>
        <c:axId val="1446560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1446570064"/>
        <c:crosses val="autoZero"/>
        <c:auto val="1"/>
        <c:lblAlgn val="ctr"/>
        <c:lblOffset val="100"/>
        <c:noMultiLvlLbl val="0"/>
      </c:catAx>
      <c:valAx>
        <c:axId val="1446570064"/>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crossAx val="144656008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DataAnalytics.xlsx]Payment type Kpi!PivotTable5</c:name>
    <c:fmtId val="13"/>
  </c:pivotSource>
  <c:chart>
    <c:autoTitleDeleted val="1"/>
    <c:pivotFmts>
      <c:pivotFmt>
        <c:idx val="0"/>
        <c:spPr>
          <a:solidFill>
            <a:schemeClr val="accent1"/>
          </a:solidFill>
          <a:ln w="19050">
            <a:solidFill>
              <a:schemeClr val="lt1"/>
            </a:solidFill>
          </a:ln>
          <a:effectLst/>
        </c:spP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8"/>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gradFill>
            <a:gsLst>
              <a:gs pos="62000">
                <a:srgbClr val="C19BD5"/>
              </a:gs>
              <a:gs pos="100000">
                <a:schemeClr val="accent1">
                  <a:lumMod val="75000"/>
                </a:schemeClr>
              </a:gs>
            </a:gsLst>
            <a:lin ang="5400000" scaled="1"/>
          </a:gradFill>
          <a:ln w="19050">
            <a:solidFill>
              <a:schemeClr val="lt1"/>
            </a:solidFill>
          </a:ln>
          <a:effectLst/>
        </c:spPr>
        <c:dLbl>
          <c:idx val="0"/>
          <c:layout>
            <c:manualLayout>
              <c:x val="0.13000000620377028"/>
              <c:y val="0.2867167240818445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gradFill>
            <a:gsLst>
              <a:gs pos="0">
                <a:schemeClr val="accent1">
                  <a:lumMod val="60000"/>
                  <a:lumOff val="40000"/>
                </a:schemeClr>
              </a:gs>
              <a:gs pos="100000">
                <a:srgbClr val="C198E0"/>
              </a:gs>
            </a:gsLst>
            <a:lin ang="5400000" scaled="1"/>
          </a:gradFill>
          <a:ln w="19050">
            <a:solidFill>
              <a:schemeClr val="lt1"/>
            </a:solidFill>
          </a:ln>
          <a:effectLst/>
        </c:spPr>
        <c:dLbl>
          <c:idx val="0"/>
          <c:layout>
            <c:manualLayout>
              <c:x val="-1.7517896326313353E-2"/>
              <c:y val="-0.37142848346966229"/>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2519022310619055"/>
          <c:y val="0.10893080521836752"/>
          <c:w val="0.50717683164766558"/>
          <c:h val="0.83893888131220617"/>
        </c:manualLayout>
      </c:layout>
      <c:doughnutChart>
        <c:varyColors val="1"/>
        <c:ser>
          <c:idx val="0"/>
          <c:order val="0"/>
          <c:tx>
            <c:strRef>
              <c:f>'Payment type Kpi'!$C$3</c:f>
              <c:strCache>
                <c:ptCount val="1"/>
                <c:pt idx="0">
                  <c:v>Total</c:v>
                </c:pt>
              </c:strCache>
            </c:strRef>
          </c:tx>
          <c:dPt>
            <c:idx val="0"/>
            <c:bubble3D val="0"/>
            <c:spPr>
              <a:gradFill>
                <a:gsLst>
                  <a:gs pos="62000">
                    <a:srgbClr val="C19BD5"/>
                  </a:gs>
                  <a:gs pos="100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A578-44BB-B902-2C1648074021}"/>
              </c:ext>
            </c:extLst>
          </c:dPt>
          <c:dPt>
            <c:idx val="1"/>
            <c:bubble3D val="0"/>
            <c:spPr>
              <a:gradFill>
                <a:gsLst>
                  <a:gs pos="0">
                    <a:schemeClr val="accent1">
                      <a:lumMod val="60000"/>
                      <a:lumOff val="40000"/>
                    </a:schemeClr>
                  </a:gs>
                  <a:gs pos="100000">
                    <a:srgbClr val="C198E0"/>
                  </a:gs>
                </a:gsLst>
                <a:lin ang="5400000" scaled="1"/>
              </a:gradFill>
              <a:ln w="19050">
                <a:solidFill>
                  <a:schemeClr val="lt1"/>
                </a:solidFill>
              </a:ln>
              <a:effectLst/>
            </c:spPr>
            <c:extLst>
              <c:ext xmlns:c16="http://schemas.microsoft.com/office/drawing/2014/chart" uri="{C3380CC4-5D6E-409C-BE32-E72D297353CC}">
                <c16:uniqueId val="{00000003-A578-44BB-B902-2C1648074021}"/>
              </c:ext>
            </c:extLst>
          </c:dPt>
          <c:dLbls>
            <c:dLbl>
              <c:idx val="0"/>
              <c:layout>
                <c:manualLayout>
                  <c:x val="0.13000000620377028"/>
                  <c:y val="0.28671672408184457"/>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A578-44BB-B902-2C1648074021}"/>
                </c:ext>
              </c:extLst>
            </c:dLbl>
            <c:dLbl>
              <c:idx val="1"/>
              <c:layout>
                <c:manualLayout>
                  <c:x val="-1.7517896326313353E-2"/>
                  <c:y val="-0.37142848346966229"/>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A578-44BB-B902-2C1648074021}"/>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'Payment type Kpi'!$B$4:$B$6</c:f>
              <c:strCache>
                <c:ptCount val="2"/>
                <c:pt idx="0">
                  <c:v>Monthly EMI</c:v>
                </c:pt>
                <c:pt idx="1">
                  <c:v>Quarterly EMI</c:v>
                </c:pt>
              </c:strCache>
            </c:strRef>
          </c:cat>
          <c:val>
            <c:numRef>
              <c:f>'Payment type Kpi'!$C$4:$C$6</c:f>
              <c:numCache>
                <c:formatCode>General</c:formatCode>
                <c:ptCount val="2"/>
                <c:pt idx="0">
                  <c:v>139335.37</c:v>
                </c:pt>
                <c:pt idx="1">
                  <c:v>151741.60999999999</c:v>
                </c:pt>
              </c:numCache>
            </c:numRef>
          </c:val>
          <c:extLst>
            <c:ext xmlns:c16="http://schemas.microsoft.com/office/drawing/2014/chart" uri="{C3380CC4-5D6E-409C-BE32-E72D297353CC}">
              <c16:uniqueId val="{00000004-A578-44BB-B902-2C1648074021}"/>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DataAnalytics.xlsx]Top 5 Branch!PivotTable12</c:name>
    <c:fmtId val="20"/>
  </c:pivotSource>
  <c:chart>
    <c:title>
      <c:tx>
        <c:rich>
          <a:bodyPr/>
          <a:lstStyle/>
          <a:p>
            <a:pPr>
              <a:defRPr>
                <a:solidFill>
                  <a:schemeClr val="bg1"/>
                </a:solidFill>
                <a:latin typeface="Imprint MT Shadow" panose="04020605060303030202" pitchFamily="82" charset="0"/>
              </a:defRPr>
            </a:pPr>
            <a:r>
              <a:rPr lang="en-IN" baseline="0">
                <a:solidFill>
                  <a:schemeClr val="bg1"/>
                </a:solidFill>
                <a:latin typeface="Imprint MT Shadow" panose="04020605060303030202" pitchFamily="82" charset="0"/>
              </a:rPr>
              <a:t>Top 5 Branches Grade</a:t>
            </a:r>
            <a:endParaRPr lang="en-IN">
              <a:solidFill>
                <a:schemeClr val="bg1"/>
              </a:solidFill>
              <a:latin typeface="Imprint MT Shadow" panose="04020605060303030202" pitchFamily="82" charset="0"/>
            </a:endParaRPr>
          </a:p>
        </c:rich>
      </c:tx>
      <c:overlay val="0"/>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pivotFmt>
      <c:pivotFmt>
        <c:idx val="43"/>
        <c:spPr>
          <a:solidFill>
            <a:schemeClr val="accent1"/>
          </a:solidFill>
          <a:ln>
            <a:noFill/>
          </a:ln>
          <a:effectLst/>
        </c:spPr>
        <c:marker>
          <c:symbol val="none"/>
        </c:marker>
      </c:pivotFmt>
      <c:pivotFmt>
        <c:idx val="44"/>
        <c:spPr>
          <a:solidFill>
            <a:schemeClr val="accent1"/>
          </a:solidFill>
          <a:ln>
            <a:noFill/>
          </a:ln>
          <a:effectLst/>
        </c:spPr>
        <c:marker>
          <c:symbol val="none"/>
        </c:marker>
      </c:pivotFmt>
      <c:pivotFmt>
        <c:idx val="45"/>
        <c:spPr>
          <a:gradFill>
            <a:gsLst>
              <a:gs pos="0">
                <a:schemeClr val="accent1">
                  <a:lumMod val="40000"/>
                  <a:lumOff val="60000"/>
                </a:schemeClr>
              </a:gs>
              <a:gs pos="69000">
                <a:srgbClr val="C198E0"/>
              </a:gs>
            </a:gsLst>
            <a:lin ang="5400000" scaled="1"/>
          </a:gradFill>
          <a:ln>
            <a:solidFill>
              <a:schemeClr val="bg1"/>
            </a:solidFill>
          </a:ln>
          <a:effectLst/>
        </c:spPr>
        <c:marker>
          <c:symbol val="none"/>
        </c:marker>
      </c:pivotFmt>
      <c:pivotFmt>
        <c:idx val="46"/>
        <c:spPr>
          <a:gradFill>
            <a:gsLst>
              <a:gs pos="0">
                <a:schemeClr val="accent1">
                  <a:lumMod val="60000"/>
                  <a:lumOff val="40000"/>
                </a:schemeClr>
              </a:gs>
              <a:gs pos="69000">
                <a:srgbClr val="E19BD5"/>
              </a:gs>
            </a:gsLst>
            <a:lin ang="5400000" scaled="1"/>
          </a:gradFill>
          <a:ln>
            <a:solidFill>
              <a:schemeClr val="bg1"/>
            </a:solidFill>
          </a:ln>
          <a:effectLst/>
        </c:spPr>
        <c:marker>
          <c:symbol val="none"/>
        </c:marker>
      </c:pivotFmt>
      <c:pivotFmt>
        <c:idx val="47"/>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8"/>
        <c:spPr>
          <a:gradFill>
            <a:gsLst>
              <a:gs pos="0">
                <a:schemeClr val="accent1">
                  <a:lumMod val="75000"/>
                </a:schemeClr>
              </a:gs>
              <a:gs pos="69000">
                <a:srgbClr val="E19BD5"/>
              </a:gs>
            </a:gsLst>
            <a:lin ang="5400000" scaled="1"/>
          </a:gradFill>
          <a:ln>
            <a:solidFill>
              <a:schemeClr val="bg1"/>
            </a:solidFill>
          </a:ln>
          <a:effectLst/>
        </c:spPr>
        <c:marker>
          <c:symbol val="none"/>
        </c:marker>
      </c:pivotFmt>
      <c:pivotFmt>
        <c:idx val="49"/>
        <c:spPr>
          <a:solidFill>
            <a:schemeClr val="accent5"/>
          </a:solidFill>
          <a:ln>
            <a:noFill/>
          </a:ln>
          <a:effectLst/>
        </c:spPr>
        <c:marker>
          <c:symbol val="none"/>
        </c:marker>
      </c:pivotFmt>
      <c:pivotFmt>
        <c:idx val="5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3"/>
        <c:spPr>
          <a:gradFill>
            <a:gsLst>
              <a:gs pos="0">
                <a:schemeClr val="accent1">
                  <a:lumMod val="50000"/>
                </a:schemeClr>
              </a:gs>
              <a:gs pos="100000">
                <a:srgbClr val="CC9BD5"/>
              </a:gs>
            </a:gsLst>
            <a:lin ang="5400000" scaled="1"/>
          </a:gradFill>
          <a:ln>
            <a:solidFill>
              <a:schemeClr val="bg1"/>
            </a:solidFill>
          </a:ln>
        </c:spPr>
        <c:marker>
          <c:symbol val="none"/>
        </c:marker>
      </c:pivotFmt>
      <c:pivotFmt>
        <c:idx val="5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55"/>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6"/>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7"/>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58"/>
        <c:spPr>
          <a:gradFill>
            <a:gsLst>
              <a:gs pos="0">
                <a:schemeClr val="accent1">
                  <a:lumMod val="50000"/>
                </a:schemeClr>
              </a:gs>
              <a:gs pos="100000">
                <a:srgbClr val="CC9BD5"/>
              </a:gs>
            </a:gsLst>
            <a:lin ang="5400000" scaled="1"/>
          </a:gradFill>
          <a:ln>
            <a:solidFill>
              <a:schemeClr val="bg1"/>
            </a:solidFill>
          </a:ln>
        </c:spPr>
        <c:marker>
          <c:symbol val="none"/>
        </c:marker>
      </c:pivotFmt>
      <c:pivotFmt>
        <c:idx val="59"/>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6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3"/>
        <c:spPr>
          <a:gradFill>
            <a:gsLst>
              <a:gs pos="0">
                <a:schemeClr val="accent1">
                  <a:lumMod val="50000"/>
                </a:schemeClr>
              </a:gs>
              <a:gs pos="100000">
                <a:srgbClr val="CC9BD5"/>
              </a:gs>
            </a:gsLst>
            <a:lin ang="5400000" scaled="1"/>
          </a:gradFill>
          <a:ln>
            <a:solidFill>
              <a:schemeClr val="bg1"/>
            </a:solidFill>
          </a:ln>
        </c:spPr>
        <c:marker>
          <c:symbol val="none"/>
        </c:marker>
      </c:pivotFmt>
      <c:pivotFmt>
        <c:idx val="6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65"/>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6"/>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7"/>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68"/>
        <c:spPr>
          <a:gradFill>
            <a:gsLst>
              <a:gs pos="0">
                <a:schemeClr val="accent1">
                  <a:lumMod val="50000"/>
                </a:schemeClr>
              </a:gs>
              <a:gs pos="100000">
                <a:srgbClr val="CC9BD5"/>
              </a:gs>
            </a:gsLst>
            <a:lin ang="5400000" scaled="1"/>
          </a:gradFill>
          <a:ln>
            <a:solidFill>
              <a:schemeClr val="bg1"/>
            </a:solidFill>
          </a:ln>
        </c:spPr>
        <c:marker>
          <c:symbol val="none"/>
        </c:marker>
      </c:pivotFmt>
      <c:pivotFmt>
        <c:idx val="69"/>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
        <c:idx val="70"/>
        <c:spPr>
          <a:gradFill>
            <a:gsLst>
              <a:gs pos="0">
                <a:schemeClr val="accent1">
                  <a:lumMod val="40000"/>
                  <a:lumOff val="60000"/>
                </a:schemeClr>
              </a:gs>
              <a:gs pos="100000">
                <a:srgbClr val="E1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71"/>
        <c:spPr>
          <a:gradFill>
            <a:gsLst>
              <a:gs pos="0">
                <a:schemeClr val="accent1">
                  <a:lumMod val="60000"/>
                  <a:lumOff val="40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72"/>
        <c:spPr>
          <a:gradFill>
            <a:gsLst>
              <a:gs pos="0">
                <a:schemeClr val="accent1">
                  <a:lumMod val="75000"/>
                </a:schemeClr>
              </a:gs>
              <a:gs pos="100000">
                <a:srgbClr val="CC9BD5"/>
              </a:gs>
            </a:gsLst>
            <a:lin ang="5400000" scaled="1"/>
          </a:gradFill>
          <a:ln>
            <a:solidFill>
              <a:schemeClr val="bg1"/>
            </a:solidFill>
          </a:ln>
        </c:spPr>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extLst>
            <c:ext xmlns:c15="http://schemas.microsoft.com/office/drawing/2012/chart" uri="{CE6537A1-D6FC-4f65-9D91-7224C49458BB}"/>
          </c:extLst>
        </c:dLbl>
      </c:pivotFmt>
      <c:pivotFmt>
        <c:idx val="73"/>
        <c:spPr>
          <a:gradFill>
            <a:gsLst>
              <a:gs pos="0">
                <a:schemeClr val="accent1">
                  <a:lumMod val="50000"/>
                </a:schemeClr>
              </a:gs>
              <a:gs pos="100000">
                <a:srgbClr val="CC9BD5"/>
              </a:gs>
            </a:gsLst>
            <a:lin ang="5400000" scaled="1"/>
          </a:gradFill>
          <a:ln>
            <a:solidFill>
              <a:schemeClr val="bg1"/>
            </a:solidFill>
          </a:ln>
        </c:spPr>
        <c:marker>
          <c:symbol val="none"/>
        </c:marker>
        <c:dLbl>
          <c:idx val="0"/>
          <c:spPr>
            <a:noFill/>
            <a:ln>
              <a:noFill/>
            </a:ln>
            <a:effectLst/>
          </c:spPr>
          <c:txPr>
            <a:bodyPr wrap="square" lIns="38100" tIns="19050" rIns="38100" bIns="19050" anchor="ctr">
              <a:spAutoFit/>
            </a:bodyPr>
            <a:lstStyle/>
            <a:p>
              <a:pPr>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4"/>
        <c:marker>
          <c:symbol val="none"/>
        </c:marker>
        <c:dLbl>
          <c:idx val="0"/>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'Top 5 Branch'!$C$3:$C$4</c:f>
              <c:strCache>
                <c:ptCount val="1"/>
                <c:pt idx="0">
                  <c:v>A</c:v>
                </c:pt>
              </c:strCache>
            </c:strRef>
          </c:tx>
          <c:spPr>
            <a:gradFill>
              <a:gsLst>
                <a:gs pos="0">
                  <a:schemeClr val="accent1">
                    <a:lumMod val="40000"/>
                    <a:lumOff val="60000"/>
                  </a:schemeClr>
                </a:gs>
                <a:gs pos="100000">
                  <a:srgbClr val="E1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Branch'!$C$5:$C$10</c:f>
              <c:numCache>
                <c:formatCode>General</c:formatCode>
                <c:ptCount val="5"/>
                <c:pt idx="0">
                  <c:v>15363756</c:v>
                </c:pt>
                <c:pt idx="1">
                  <c:v>9110979</c:v>
                </c:pt>
                <c:pt idx="2">
                  <c:v>7033367</c:v>
                </c:pt>
                <c:pt idx="3">
                  <c:v>7201055</c:v>
                </c:pt>
                <c:pt idx="4">
                  <c:v>6933801</c:v>
                </c:pt>
              </c:numCache>
            </c:numRef>
          </c:val>
          <c:extLst>
            <c:ext xmlns:c16="http://schemas.microsoft.com/office/drawing/2014/chart" uri="{C3380CC4-5D6E-409C-BE32-E72D297353CC}">
              <c16:uniqueId val="{00000000-9139-4A31-8821-34B8FCB92487}"/>
            </c:ext>
          </c:extLst>
        </c:ser>
        <c:ser>
          <c:idx val="1"/>
          <c:order val="1"/>
          <c:tx>
            <c:strRef>
              <c:f>'Top 5 Branch'!$D$3:$D$4</c:f>
              <c:strCache>
                <c:ptCount val="1"/>
                <c:pt idx="0">
                  <c:v>B</c:v>
                </c:pt>
              </c:strCache>
            </c:strRef>
          </c:tx>
          <c:spPr>
            <a:gradFill>
              <a:gsLst>
                <a:gs pos="0">
                  <a:schemeClr val="accent1">
                    <a:lumMod val="60000"/>
                    <a:lumOff val="40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Branch'!$D$5:$D$10</c:f>
              <c:numCache>
                <c:formatCode>General</c:formatCode>
                <c:ptCount val="5"/>
                <c:pt idx="0">
                  <c:v>17303864</c:v>
                </c:pt>
                <c:pt idx="1">
                  <c:v>11381637</c:v>
                </c:pt>
                <c:pt idx="2">
                  <c:v>8750115</c:v>
                </c:pt>
                <c:pt idx="3">
                  <c:v>8493401</c:v>
                </c:pt>
                <c:pt idx="4">
                  <c:v>11759858</c:v>
                </c:pt>
              </c:numCache>
            </c:numRef>
          </c:val>
          <c:extLst>
            <c:ext xmlns:c16="http://schemas.microsoft.com/office/drawing/2014/chart" uri="{C3380CC4-5D6E-409C-BE32-E72D297353CC}">
              <c16:uniqueId val="{00000000-F8A8-424B-BD35-4B35BE5F52ED}"/>
            </c:ext>
          </c:extLst>
        </c:ser>
        <c:ser>
          <c:idx val="2"/>
          <c:order val="2"/>
          <c:tx>
            <c:strRef>
              <c:f>'Top 5 Branch'!$E$3:$E$4</c:f>
              <c:strCache>
                <c:ptCount val="1"/>
                <c:pt idx="0">
                  <c:v>C</c:v>
                </c:pt>
              </c:strCache>
            </c:strRef>
          </c:tx>
          <c:spPr>
            <a:gradFill>
              <a:gsLst>
                <a:gs pos="0">
                  <a:schemeClr val="accent1">
                    <a:lumMod val="75000"/>
                  </a:schemeClr>
                </a:gs>
                <a:gs pos="100000">
                  <a:srgbClr val="CC9BD5"/>
                </a:gs>
              </a:gsLst>
              <a:lin ang="5400000" scaled="1"/>
            </a:gradFill>
            <a:ln>
              <a:solidFill>
                <a:schemeClr val="bg1"/>
              </a:solidFill>
            </a:ln>
          </c:spPr>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ctr"/>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Branch'!$E$5:$E$10</c:f>
              <c:numCache>
                <c:formatCode>General</c:formatCode>
                <c:ptCount val="5"/>
                <c:pt idx="0">
                  <c:v>12387595</c:v>
                </c:pt>
                <c:pt idx="1">
                  <c:v>7568240</c:v>
                </c:pt>
                <c:pt idx="2">
                  <c:v>5897248</c:v>
                </c:pt>
                <c:pt idx="3">
                  <c:v>5964325</c:v>
                </c:pt>
                <c:pt idx="4">
                  <c:v>6535449</c:v>
                </c:pt>
              </c:numCache>
            </c:numRef>
          </c:val>
          <c:extLst>
            <c:ext xmlns:c16="http://schemas.microsoft.com/office/drawing/2014/chart" uri="{C3380CC4-5D6E-409C-BE32-E72D297353CC}">
              <c16:uniqueId val="{00000001-F8A8-424B-BD35-4B35BE5F52ED}"/>
            </c:ext>
          </c:extLst>
        </c:ser>
        <c:ser>
          <c:idx val="3"/>
          <c:order val="3"/>
          <c:tx>
            <c:strRef>
              <c:f>'Top 5 Branch'!$F$3:$F$4</c:f>
              <c:strCache>
                <c:ptCount val="1"/>
                <c:pt idx="0">
                  <c:v>D</c:v>
                </c:pt>
              </c:strCache>
            </c:strRef>
          </c:tx>
          <c:spPr>
            <a:gradFill>
              <a:gsLst>
                <a:gs pos="0">
                  <a:schemeClr val="accent1">
                    <a:lumMod val="50000"/>
                  </a:schemeClr>
                </a:gs>
                <a:gs pos="100000">
                  <a:srgbClr val="CC9BD5"/>
                </a:gs>
              </a:gsLst>
              <a:lin ang="5400000" scaled="1"/>
            </a:gradFill>
            <a:ln>
              <a:solidFill>
                <a:schemeClr val="bg1"/>
              </a:solidFill>
            </a:ln>
          </c:spPr>
          <c:invertIfNegative val="0"/>
          <c:dLbls>
            <c:spPr>
              <a:noFill/>
              <a:ln>
                <a:noFill/>
              </a:ln>
              <a:effectLst/>
            </c:spPr>
            <c:txPr>
              <a:bodyPr wrap="square" lIns="38100" tIns="19050" rIns="38100" bIns="19050" anchor="ctr">
                <a:spAutoFit/>
              </a:bodyPr>
              <a:lstStyle/>
              <a:p>
                <a:pPr>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Branch'!$F$5:$F$10</c:f>
              <c:numCache>
                <c:formatCode>General</c:formatCode>
                <c:ptCount val="5"/>
                <c:pt idx="0">
                  <c:v>5490225</c:v>
                </c:pt>
                <c:pt idx="1">
                  <c:v>3154389</c:v>
                </c:pt>
                <c:pt idx="2">
                  <c:v>2465673</c:v>
                </c:pt>
                <c:pt idx="3">
                  <c:v>2627179</c:v>
                </c:pt>
                <c:pt idx="4">
                  <c:v>2498106</c:v>
                </c:pt>
              </c:numCache>
            </c:numRef>
          </c:val>
          <c:extLst>
            <c:ext xmlns:c16="http://schemas.microsoft.com/office/drawing/2014/chart" uri="{C3380CC4-5D6E-409C-BE32-E72D297353CC}">
              <c16:uniqueId val="{00000002-F8A8-424B-BD35-4B35BE5F52ED}"/>
            </c:ext>
          </c:extLst>
        </c:ser>
        <c:ser>
          <c:idx val="4"/>
          <c:order val="4"/>
          <c:tx>
            <c:strRef>
              <c:f>'Top 5 Branch'!$G$3:$G$4</c:f>
              <c:strCache>
                <c:ptCount val="1"/>
                <c:pt idx="0">
                  <c:v>E</c:v>
                </c:pt>
              </c:strCache>
            </c:strRef>
          </c:tx>
          <c:invertIfNegative val="0"/>
          <c:dLbls>
            <c:numFmt formatCode="#,##0.0,,&quot;M&quot;" sourceLinked="0"/>
            <c:spPr>
              <a:noFill/>
              <a:ln>
                <a:noFill/>
              </a:ln>
              <a:effectLst/>
            </c:spPr>
            <c:txPr>
              <a:bodyPr wrap="square" lIns="38100" tIns="19050" rIns="38100" bIns="19050" anchor="ctr">
                <a:spAutoFit/>
              </a:bodyPr>
              <a:lstStyle/>
              <a:p>
                <a:pPr>
                  <a:defRPr>
                    <a:solidFill>
                      <a:schemeClr val="bg1"/>
                    </a:solidFill>
                  </a:defRPr>
                </a:pPr>
                <a:endParaRPr lang="en-US"/>
              </a:p>
            </c:txPr>
            <c:dLblPos val="inEnd"/>
            <c:showLegendKey val="0"/>
            <c:showVal val="0"/>
            <c:showCatName val="0"/>
            <c:showSerName val="1"/>
            <c:showPercent val="0"/>
            <c:showBubbleSize val="0"/>
            <c:showLeaderLines val="0"/>
            <c:extLst>
              <c:ext xmlns:c15="http://schemas.microsoft.com/office/drawing/2012/chart" uri="{CE6537A1-D6FC-4f65-9D91-7224C49458BB}">
                <c15:showLeaderLines val="1"/>
              </c:ext>
            </c:extLst>
          </c:dLbls>
          <c:cat>
            <c:strRef>
              <c:f>'Top 5 Branch'!$B$5:$B$10</c:f>
              <c:strCache>
                <c:ptCount val="5"/>
                <c:pt idx="0">
                  <c:v>10037-RAJESH PRATAP</c:v>
                </c:pt>
                <c:pt idx="1">
                  <c:v>10055-MAHESH KUMAR PATEL</c:v>
                </c:pt>
                <c:pt idx="2">
                  <c:v>10469-MANISH  PANDEY</c:v>
                </c:pt>
                <c:pt idx="3">
                  <c:v>11303-ASHUTOSH KUMAR SUMAN</c:v>
                </c:pt>
                <c:pt idx="4">
                  <c:v>12058-DEEPAK KUMAR</c:v>
                </c:pt>
              </c:strCache>
            </c:strRef>
          </c:cat>
          <c:val>
            <c:numRef>
              <c:f>'Top 5 Branch'!$G$5:$G$10</c:f>
              <c:numCache>
                <c:formatCode>General</c:formatCode>
                <c:ptCount val="5"/>
                <c:pt idx="0">
                  <c:v>138371</c:v>
                </c:pt>
                <c:pt idx="1">
                  <c:v>104735</c:v>
                </c:pt>
                <c:pt idx="2">
                  <c:v>88288</c:v>
                </c:pt>
                <c:pt idx="3">
                  <c:v>138280</c:v>
                </c:pt>
                <c:pt idx="4">
                  <c:v>85148</c:v>
                </c:pt>
              </c:numCache>
            </c:numRef>
          </c:val>
          <c:extLst>
            <c:ext xmlns:c16="http://schemas.microsoft.com/office/drawing/2014/chart" uri="{C3380CC4-5D6E-409C-BE32-E72D297353CC}">
              <c16:uniqueId val="{00000003-F8A8-424B-BD35-4B35BE5F52ED}"/>
            </c:ext>
          </c:extLst>
        </c:ser>
        <c:dLbls>
          <c:dLblPos val="ctr"/>
          <c:showLegendKey val="0"/>
          <c:showVal val="1"/>
          <c:showCatName val="0"/>
          <c:showSerName val="0"/>
          <c:showPercent val="0"/>
          <c:showBubbleSize val="0"/>
        </c:dLbls>
        <c:gapWidth val="98"/>
        <c:overlap val="100"/>
        <c:axId val="974446784"/>
        <c:axId val="974448864"/>
      </c:barChart>
      <c:catAx>
        <c:axId val="97444678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974448864"/>
        <c:crosses val="autoZero"/>
        <c:auto val="1"/>
        <c:lblAlgn val="ctr"/>
        <c:lblOffset val="100"/>
        <c:noMultiLvlLbl val="0"/>
      </c:catAx>
      <c:valAx>
        <c:axId val="97444886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bg1"/>
                </a:solidFill>
                <a:latin typeface="Imprint MT Shadow" panose="04020605060303030202" pitchFamily="82" charset="0"/>
                <a:ea typeface="+mn-ea"/>
                <a:cs typeface="+mn-cs"/>
              </a:defRPr>
            </a:pPr>
            <a:endParaRPr lang="en-US"/>
          </a:p>
        </c:txPr>
        <c:crossAx val="974446784"/>
        <c:crosses val="autoZero"/>
        <c:crossBetween val="between"/>
      </c:valAx>
      <c:spPr>
        <a:noFill/>
        <a:ln>
          <a:noFill/>
        </a:ln>
      </c:spPr>
    </c:plotArea>
    <c:plotVisOnly val="1"/>
    <c:dispBlanksAs val="gap"/>
    <c:showDLblsOverMax val="0"/>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DataAnalytics.xlsx]Clint Ownership!PivotTable19</c:name>
    <c:fmtId val="8"/>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Ownership</a:t>
            </a:r>
            <a:r>
              <a:rPr lang="en-US" sz="1200" baseline="0">
                <a:solidFill>
                  <a:schemeClr val="bg1"/>
                </a:solidFill>
                <a:latin typeface="Imprint MT Shadow" panose="04020605060303030202" pitchFamily="82" charset="0"/>
              </a:rPr>
              <a:t> </a:t>
            </a:r>
          </a:p>
          <a:p>
            <a:pPr>
              <a:defRPr sz="1200">
                <a:solidFill>
                  <a:schemeClr val="bg1"/>
                </a:solidFill>
                <a:latin typeface="Imprint MT Shadow" panose="04020605060303030202" pitchFamily="82" charset="0"/>
              </a:defRPr>
            </a:pPr>
            <a:r>
              <a:rPr lang="en-US" sz="1200">
                <a:solidFill>
                  <a:schemeClr val="bg1"/>
                </a:solidFill>
                <a:latin typeface="Imprint MT Shadow" panose="04020605060303030202" pitchFamily="82" charset="0"/>
              </a:rPr>
              <a:t>Contribution</a:t>
            </a:r>
          </a:p>
        </c:rich>
      </c:tx>
      <c:layout>
        <c:manualLayout>
          <c:xMode val="edge"/>
          <c:yMode val="edge"/>
          <c:x val="0.76892843520684961"/>
          <c:y val="7.7991602036483157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8.6802868391451071E-2"/>
          <c:y val="0.11769397813668489"/>
          <c:w val="0.42719178852643419"/>
          <c:h val="0.77820963434607027"/>
        </c:manualLayout>
      </c:layout>
      <c:doughnutChart>
        <c:varyColors val="1"/>
        <c:ser>
          <c:idx val="0"/>
          <c:order val="0"/>
          <c:tx>
            <c:strRef>
              <c:f>'Clint Ownership'!$C$3</c:f>
              <c:strCache>
                <c:ptCount val="1"/>
                <c:pt idx="0">
                  <c:v>Total</c:v>
                </c:pt>
              </c:strCache>
            </c:strRef>
          </c:tx>
          <c:dPt>
            <c:idx val="0"/>
            <c:bubble3D val="0"/>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0864-4FFC-9929-B753B18F62AF}"/>
              </c:ext>
            </c:extLst>
          </c:dPt>
          <c:dPt>
            <c:idx val="1"/>
            <c:bubble3D val="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extLst>
              <c:ext xmlns:c16="http://schemas.microsoft.com/office/drawing/2014/chart" uri="{C3380CC4-5D6E-409C-BE32-E72D297353CC}">
                <c16:uniqueId val="{00000003-0864-4FFC-9929-B753B18F62AF}"/>
              </c:ext>
            </c:extLst>
          </c:dPt>
          <c:dPt>
            <c:idx val="2"/>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5-0864-4FFC-9929-B753B18F62AF}"/>
              </c:ext>
            </c:extLst>
          </c:dPt>
          <c:dLbls>
            <c:dLbl>
              <c:idx val="0"/>
              <c:layout>
                <c:manualLayout>
                  <c:x val="0.11106688246235018"/>
                  <c:y val="-0.104398238176976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0864-4FFC-9929-B753B18F62AF}"/>
                </c:ext>
              </c:extLst>
            </c:dLbl>
            <c:dLbl>
              <c:idx val="1"/>
              <c:layout>
                <c:manualLayout>
                  <c:x val="0.10748407980227437"/>
                  <c:y val="2.609955954424414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0864-4FFC-9929-B753B18F62AF}"/>
                </c:ext>
              </c:extLst>
            </c:dLbl>
            <c:dLbl>
              <c:idx val="2"/>
              <c:layout>
                <c:manualLayout>
                  <c:x val="-5.3742039901137226E-2"/>
                  <c:y val="0.1500724673794038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0864-4FFC-9929-B753B18F62A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'Clint Ownership'!$B$4:$B$7</c:f>
              <c:strCache>
                <c:ptCount val="3"/>
                <c:pt idx="0">
                  <c:v>MORTGAGE</c:v>
                </c:pt>
                <c:pt idx="1">
                  <c:v>OWN</c:v>
                </c:pt>
                <c:pt idx="2">
                  <c:v>RENT</c:v>
                </c:pt>
              </c:strCache>
            </c:strRef>
          </c:cat>
          <c:val>
            <c:numRef>
              <c:f>'Clint Ownership'!$C$4:$C$7</c:f>
              <c:numCache>
                <c:formatCode>General</c:formatCode>
                <c:ptCount val="3"/>
                <c:pt idx="0">
                  <c:v>70973513</c:v>
                </c:pt>
                <c:pt idx="1">
                  <c:v>19961753</c:v>
                </c:pt>
                <c:pt idx="2">
                  <c:v>211780218</c:v>
                </c:pt>
              </c:numCache>
            </c:numRef>
          </c:val>
          <c:extLst>
            <c:ext xmlns:c16="http://schemas.microsoft.com/office/drawing/2014/chart" uri="{C3380CC4-5D6E-409C-BE32-E72D297353CC}">
              <c16:uniqueId val="{00000006-0864-4FFC-9929-B753B18F62AF}"/>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Religion!PivotTable19</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Religion</a:t>
            </a:r>
            <a:r>
              <a:rPr lang="en-US" sz="1200" baseline="0">
                <a:solidFill>
                  <a:schemeClr val="bg1"/>
                </a:solidFill>
                <a:latin typeface="Imprint MT Shadow" panose="04020605060303030202" pitchFamily="82" charset="0"/>
              </a:rPr>
              <a:t> Contribution</a:t>
            </a:r>
            <a:endParaRPr lang="en-US" sz="1200">
              <a:solidFill>
                <a:schemeClr val="bg1"/>
              </a:solidFill>
              <a:latin typeface="Imprint MT Shadow" panose="04020605060303030202" pitchFamily="82" charset="0"/>
            </a:endParaRPr>
          </a:p>
        </c:rich>
      </c:tx>
      <c:layout>
        <c:manualLayout>
          <c:xMode val="edge"/>
          <c:yMode val="edge"/>
          <c:x val="0.64766861829107025"/>
          <c:y val="5.167464504198056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9.0276084922158412E-2"/>
          <c:y val="0.1491459442524164"/>
          <c:w val="0.47794275803120156"/>
          <c:h val="0.77980141881486043"/>
        </c:manualLayout>
      </c:layout>
      <c:doughnutChart>
        <c:varyColors val="1"/>
        <c:ser>
          <c:idx val="0"/>
          <c:order val="0"/>
          <c:tx>
            <c:strRef>
              <c:f>'Client Religion'!$C$3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B3A-40E2-9894-A427573C711C}"/>
              </c:ext>
            </c:extLst>
          </c:dPt>
          <c:dPt>
            <c:idx val="1"/>
            <c:bubble3D val="0"/>
            <c:spPr>
              <a:gradFill>
                <a:gsLst>
                  <a:gs pos="0">
                    <a:srgbClr val="E19BD5"/>
                  </a:gs>
                  <a:gs pos="37000">
                    <a:schemeClr val="accent1">
                      <a:lumMod val="75000"/>
                    </a:schemeClr>
                  </a:gs>
                </a:gsLst>
                <a:lin ang="5400000" scaled="1"/>
              </a:gradFill>
              <a:ln w="19050">
                <a:solidFill>
                  <a:schemeClr val="bg1"/>
                </a:solidFill>
              </a:ln>
              <a:effectLst/>
            </c:spPr>
            <c:extLst>
              <c:ext xmlns:c16="http://schemas.microsoft.com/office/drawing/2014/chart" uri="{C3380CC4-5D6E-409C-BE32-E72D297353CC}">
                <c16:uniqueId val="{00000003-4B3A-40E2-9894-A427573C711C}"/>
              </c:ext>
            </c:extLst>
          </c:dPt>
          <c:dPt>
            <c:idx val="2"/>
            <c:bubble3D val="0"/>
            <c:spPr>
              <a:gradFill>
                <a:gsLst>
                  <a:gs pos="0">
                    <a:schemeClr val="accent1">
                      <a:lumMod val="60000"/>
                      <a:lumOff val="4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5-4B3A-40E2-9894-A427573C711C}"/>
              </c:ext>
            </c:extLst>
          </c:dPt>
          <c:dPt>
            <c:idx val="3"/>
            <c:bubble3D val="0"/>
            <c:spPr>
              <a:gradFill>
                <a:gsLst>
                  <a:gs pos="0">
                    <a:schemeClr val="accent5">
                      <a:lumMod val="75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7-4B3A-40E2-9894-A427573C711C}"/>
              </c:ext>
            </c:extLst>
          </c:dPt>
          <c:dLbls>
            <c:dLbl>
              <c:idx val="0"/>
              <c:layout>
                <c:manualLayout>
                  <c:x val="1.1911762912773068E-2"/>
                  <c:y val="-0.1166026695176342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4B3A-40E2-9894-A427573C711C}"/>
                </c:ext>
              </c:extLst>
            </c:dLbl>
            <c:dLbl>
              <c:idx val="1"/>
              <c:layout>
                <c:manualLayout>
                  <c:x val="0.14294115495327681"/>
                  <c:y val="0"/>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4B3A-40E2-9894-A427573C711C}"/>
                </c:ext>
              </c:extLst>
            </c:dLbl>
            <c:dLbl>
              <c:idx val="2"/>
              <c:layout>
                <c:manualLayout>
                  <c:x val="-0.13102939204050376"/>
                  <c:y val="3.88675565058780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4B3A-40E2-9894-A427573C711C}"/>
                </c:ext>
              </c:extLst>
            </c:dLbl>
            <c:dLbl>
              <c:idx val="3"/>
              <c:layout>
                <c:manualLayout>
                  <c:x val="-7.9411752751820469E-2"/>
                  <c:y val="-0.13603644777057328"/>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4B3A-40E2-9894-A427573C711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Religion'!$B$4:$B$8</c:f>
              <c:strCache>
                <c:ptCount val="4"/>
                <c:pt idx="0">
                  <c:v>Christian</c:v>
                </c:pt>
                <c:pt idx="1">
                  <c:v>Hindu</c:v>
                </c:pt>
                <c:pt idx="2">
                  <c:v>Muslim</c:v>
                </c:pt>
                <c:pt idx="3">
                  <c:v>Sikh</c:v>
                </c:pt>
              </c:strCache>
            </c:strRef>
          </c:cat>
          <c:val>
            <c:numRef>
              <c:f>'Client Religion'!$C$4:$C$8</c:f>
              <c:numCache>
                <c:formatCode>General</c:formatCode>
                <c:ptCount val="4"/>
                <c:pt idx="0">
                  <c:v>5585993</c:v>
                </c:pt>
                <c:pt idx="1">
                  <c:v>131926918</c:v>
                </c:pt>
                <c:pt idx="2">
                  <c:v>72537228</c:v>
                </c:pt>
                <c:pt idx="3">
                  <c:v>92665345</c:v>
                </c:pt>
              </c:numCache>
            </c:numRef>
          </c:val>
          <c:extLst>
            <c:ext xmlns:c16="http://schemas.microsoft.com/office/drawing/2014/chart" uri="{C3380CC4-5D6E-409C-BE32-E72D297353CC}">
              <c16:uniqueId val="{00000008-4B3A-40E2-9894-A427573C711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Caste!PivotTable19</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Cast Contribution</a:t>
            </a:r>
          </a:p>
        </c:rich>
      </c:tx>
      <c:layout>
        <c:manualLayout>
          <c:xMode val="edge"/>
          <c:yMode val="edge"/>
          <c:x val="0.76419764216830843"/>
          <c:y val="2.6405879154637612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8.8408332637870651E-2"/>
          <c:y val="0.1392249978428268"/>
          <c:w val="0.45409276233512202"/>
          <c:h val="0.77495589490460093"/>
        </c:manualLayout>
      </c:layout>
      <c:doughnutChart>
        <c:varyColors val="1"/>
        <c:ser>
          <c:idx val="0"/>
          <c:order val="0"/>
          <c:tx>
            <c:strRef>
              <c:f>'Client Caste'!$C$3</c:f>
              <c:strCache>
                <c:ptCount val="1"/>
                <c:pt idx="0">
                  <c:v>Total</c:v>
                </c:pt>
              </c:strCache>
            </c:strRef>
          </c:tx>
          <c:dPt>
            <c:idx val="0"/>
            <c:bubble3D val="0"/>
            <c:spPr>
              <a:gradFill>
                <a:gsLst>
                  <a:gs pos="0">
                    <a:srgbClr val="E19BD5"/>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14CE-43B3-A6E4-DECD5B43EBFB}"/>
              </c:ext>
            </c:extLst>
          </c:dPt>
          <c:dPt>
            <c:idx val="1"/>
            <c:bubble3D val="0"/>
            <c:spPr>
              <a:gradFill>
                <a:gsLst>
                  <a:gs pos="14000">
                    <a:srgbClr val="CC9BD5"/>
                  </a:gs>
                  <a:gs pos="79000">
                    <a:schemeClr val="accent1">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3-14CE-43B3-A6E4-DECD5B43EBFB}"/>
              </c:ext>
            </c:extLst>
          </c:dPt>
          <c:dPt>
            <c:idx val="2"/>
            <c:bubble3D val="0"/>
            <c:spPr>
              <a:gradFill>
                <a:gsLst>
                  <a:gs pos="14000">
                    <a:srgbClr val="CC9BD5"/>
                  </a:gs>
                  <a:gs pos="79000">
                    <a:schemeClr val="accent5">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5-14CE-43B3-A6E4-DECD5B43EBFB}"/>
              </c:ext>
            </c:extLst>
          </c:dPt>
          <c:dPt>
            <c:idx val="3"/>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7-14CE-43B3-A6E4-DECD5B43EBFB}"/>
              </c:ext>
            </c:extLst>
          </c:dPt>
          <c:dPt>
            <c:idx val="4"/>
            <c:bubble3D val="0"/>
            <c:spPr>
              <a:gradFill>
                <a:gsLst>
                  <a:gs pos="0">
                    <a:schemeClr val="accent1">
                      <a:lumMod val="40000"/>
                      <a:lumOff val="6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9-14CE-43B3-A6E4-DECD5B43EBFB}"/>
              </c:ext>
            </c:extLst>
          </c:dPt>
          <c:dLbls>
            <c:dLbl>
              <c:idx val="0"/>
              <c:layout>
                <c:manualLayout>
                  <c:x val="9.3103441956051927E-2"/>
                  <c:y val="-0.1059343019648936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14CE-43B3-A6E4-DECD5B43EBFB}"/>
                </c:ext>
              </c:extLst>
            </c:dLbl>
            <c:dLbl>
              <c:idx val="1"/>
              <c:layout>
                <c:manualLayout>
                  <c:x val="0.1318965427710736"/>
                  <c:y val="0.13903877132892287"/>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4CE-43B3-A6E4-DECD5B43EBFB}"/>
                </c:ext>
              </c:extLst>
            </c:dLbl>
            <c:dLbl>
              <c:idx val="2"/>
              <c:layout>
                <c:manualLayout>
                  <c:x val="6.2068961304034664E-2"/>
                  <c:y val="6.620893872805851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14CE-43B3-A6E4-DECD5B43EBFB}"/>
                </c:ext>
              </c:extLst>
            </c:dLbl>
            <c:dLbl>
              <c:idx val="3"/>
              <c:layout>
                <c:manualLayout>
                  <c:x val="-9.698275203755416E-2"/>
                  <c:y val="7.9450726473670213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14CE-43B3-A6E4-DECD5B43EBFB}"/>
                </c:ext>
              </c:extLst>
            </c:dLbl>
            <c:dLbl>
              <c:idx val="4"/>
              <c:layout>
                <c:manualLayout>
                  <c:x val="-7.3706891548541181E-2"/>
                  <c:y val="-0.14565966520172874"/>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14CE-43B3-A6E4-DECD5B43EBF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Caste'!$B$4:$B$9</c:f>
              <c:strCache>
                <c:ptCount val="5"/>
                <c:pt idx="0">
                  <c:v>General</c:v>
                </c:pt>
                <c:pt idx="1">
                  <c:v>Minority</c:v>
                </c:pt>
                <c:pt idx="2">
                  <c:v>OBC</c:v>
                </c:pt>
                <c:pt idx="3">
                  <c:v>SC</c:v>
                </c:pt>
                <c:pt idx="4">
                  <c:v>ST</c:v>
                </c:pt>
              </c:strCache>
            </c:strRef>
          </c:cat>
          <c:val>
            <c:numRef>
              <c:f>'Client Caste'!$C$4:$C$9</c:f>
              <c:numCache>
                <c:formatCode>General</c:formatCode>
                <c:ptCount val="5"/>
                <c:pt idx="0">
                  <c:v>76258170</c:v>
                </c:pt>
                <c:pt idx="1">
                  <c:v>41813995</c:v>
                </c:pt>
                <c:pt idx="2">
                  <c:v>34693959</c:v>
                </c:pt>
                <c:pt idx="3">
                  <c:v>51992626</c:v>
                </c:pt>
                <c:pt idx="4">
                  <c:v>97956734</c:v>
                </c:pt>
              </c:numCache>
            </c:numRef>
          </c:val>
          <c:extLst>
            <c:ext xmlns:c16="http://schemas.microsoft.com/office/drawing/2014/chart" uri="{C3380CC4-5D6E-409C-BE32-E72D297353CC}">
              <c16:uniqueId val="{0000000A-14CE-43B3-A6E4-DECD5B43EBFB}"/>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DataAnalytics.xlsx]Clients!PivotTable18</c:name>
    <c:fmtId val="1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t>
            </a:r>
          </a:p>
        </c:rich>
      </c:tx>
      <c:layout>
        <c:manualLayout>
          <c:xMode val="edge"/>
          <c:yMode val="edge"/>
          <c:x val="0.62781679957716841"/>
          <c:y val="2.2148394241417499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61000">
                  <a:srgbClr val="CC9BD5"/>
                </a:gs>
                <a:gs pos="100000">
                  <a:schemeClr val="accent1">
                    <a:lumMod val="7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Clients!$C$3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Clients!$B$4:$B$11</c:f>
              <c:strCache>
                <c:ptCount val="7"/>
                <c:pt idx="0">
                  <c:v>Kavya Gupta</c:v>
                </c:pt>
                <c:pt idx="1">
                  <c:v>Kavya Malhotra</c:v>
                </c:pt>
                <c:pt idx="2">
                  <c:v>Kavya Reddy</c:v>
                </c:pt>
                <c:pt idx="3">
                  <c:v>Laksh Sharma</c:v>
                </c:pt>
                <c:pt idx="4">
                  <c:v>Nisha Chopra</c:v>
                </c:pt>
                <c:pt idx="5">
                  <c:v>Nisha Reddy</c:v>
                </c:pt>
                <c:pt idx="6">
                  <c:v>Vivaan Gupta</c:v>
                </c:pt>
              </c:strCache>
            </c:strRef>
          </c:cat>
          <c:val>
            <c:numRef>
              <c:f>Clients!$C$4:$C$11</c:f>
              <c:numCache>
                <c:formatCode>General</c:formatCode>
                <c:ptCount val="7"/>
                <c:pt idx="0">
                  <c:v>7903799</c:v>
                </c:pt>
                <c:pt idx="1">
                  <c:v>7957683</c:v>
                </c:pt>
                <c:pt idx="2">
                  <c:v>7518105</c:v>
                </c:pt>
                <c:pt idx="3">
                  <c:v>8164201</c:v>
                </c:pt>
                <c:pt idx="4">
                  <c:v>7671368</c:v>
                </c:pt>
                <c:pt idx="5">
                  <c:v>8775479</c:v>
                </c:pt>
                <c:pt idx="6">
                  <c:v>9082957</c:v>
                </c:pt>
              </c:numCache>
            </c:numRef>
          </c:val>
          <c:smooth val="0"/>
          <c:extLst>
            <c:ext xmlns:c16="http://schemas.microsoft.com/office/drawing/2014/chart" uri="{C3380CC4-5D6E-409C-BE32-E72D297353CC}">
              <c16:uniqueId val="{00000000-0F77-4A45-A257-8334DCC49954}"/>
            </c:ext>
          </c:extLst>
        </c:ser>
        <c:dLbls>
          <c:dLblPos val="t"/>
          <c:showLegendKey val="0"/>
          <c:showVal val="1"/>
          <c:showCatName val="0"/>
          <c:showSerName val="0"/>
          <c:showPercent val="0"/>
          <c:showBubbleSize val="0"/>
        </c:dLbls>
        <c:dropLines>
          <c:spPr>
            <a:ln w="9525" cap="flat" cmpd="sng" algn="ctr">
              <a:gradFill>
                <a:gsLst>
                  <a:gs pos="21000">
                    <a:srgbClr val="E19BD5"/>
                  </a:gs>
                  <a:gs pos="100000">
                    <a:schemeClr val="accent1">
                      <a:lumMod val="30000"/>
                      <a:lumOff val="70000"/>
                    </a:schemeClr>
                  </a:gs>
                </a:gsLst>
                <a:lin ang="5400000" scaled="1"/>
              </a:gradFill>
              <a:round/>
            </a:ln>
            <a:effectLst/>
          </c:spPr>
        </c:dropLines>
        <c:marker val="1"/>
        <c:smooth val="0"/>
        <c:axId val="972542704"/>
        <c:axId val="972569744"/>
      </c:lineChart>
      <c:catAx>
        <c:axId val="97254270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972569744"/>
        <c:crosses val="autoZero"/>
        <c:auto val="1"/>
        <c:lblAlgn val="ctr"/>
        <c:lblOffset val="100"/>
        <c:noMultiLvlLbl val="0"/>
      </c:catAx>
      <c:valAx>
        <c:axId val="972569744"/>
        <c:scaling>
          <c:orientation val="minMax"/>
        </c:scaling>
        <c:delete val="0"/>
        <c:axPos val="l"/>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97254270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DataAnalytics.xlsx]Clint Ownership!PivotTable19</c:name>
    <c:fmtId val="10"/>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Ownership</a:t>
            </a:r>
            <a:r>
              <a:rPr lang="en-US" sz="1200" baseline="0">
                <a:solidFill>
                  <a:schemeClr val="bg1"/>
                </a:solidFill>
                <a:latin typeface="Imprint MT Shadow" panose="04020605060303030202" pitchFamily="82" charset="0"/>
              </a:rPr>
              <a:t> </a:t>
            </a:r>
          </a:p>
          <a:p>
            <a:pPr>
              <a:defRPr sz="1200">
                <a:solidFill>
                  <a:schemeClr val="bg1"/>
                </a:solidFill>
                <a:latin typeface="Imprint MT Shadow" panose="04020605060303030202" pitchFamily="82" charset="0"/>
              </a:defRPr>
            </a:pPr>
            <a:r>
              <a:rPr lang="en-US" sz="1200">
                <a:solidFill>
                  <a:schemeClr val="bg1"/>
                </a:solidFill>
                <a:latin typeface="Imprint MT Shadow" panose="04020605060303030202" pitchFamily="82" charset="0"/>
              </a:rPr>
              <a:t>Contribution</a:t>
            </a:r>
          </a:p>
        </c:rich>
      </c:tx>
      <c:layout>
        <c:manualLayout>
          <c:xMode val="edge"/>
          <c:yMode val="edge"/>
          <c:x val="0.76892843520684961"/>
          <c:y val="7.7991602036483157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8.6802868391451071E-2"/>
          <c:y val="0.11769397813668489"/>
          <c:w val="0.42719178852643419"/>
          <c:h val="0.77820963434607027"/>
        </c:manualLayout>
      </c:layout>
      <c:doughnutChart>
        <c:varyColors val="1"/>
        <c:ser>
          <c:idx val="0"/>
          <c:order val="0"/>
          <c:tx>
            <c:strRef>
              <c:f>'Clint Ownership'!$C$3</c:f>
              <c:strCache>
                <c:ptCount val="1"/>
                <c:pt idx="0">
                  <c:v>Total</c:v>
                </c:pt>
              </c:strCache>
            </c:strRef>
          </c:tx>
          <c:dPt>
            <c:idx val="0"/>
            <c:bubble3D val="0"/>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97B2-4E06-9409-6528A06C65D3}"/>
              </c:ext>
            </c:extLst>
          </c:dPt>
          <c:dPt>
            <c:idx val="1"/>
            <c:bubble3D val="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extLst>
              <c:ext xmlns:c16="http://schemas.microsoft.com/office/drawing/2014/chart" uri="{C3380CC4-5D6E-409C-BE32-E72D297353CC}">
                <c16:uniqueId val="{00000003-97B2-4E06-9409-6528A06C65D3}"/>
              </c:ext>
            </c:extLst>
          </c:dPt>
          <c:dPt>
            <c:idx val="2"/>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5-97B2-4E06-9409-6528A06C65D3}"/>
              </c:ext>
            </c:extLst>
          </c:dPt>
          <c:dLbls>
            <c:dLbl>
              <c:idx val="0"/>
              <c:layout>
                <c:manualLayout>
                  <c:x val="0.11106688246235018"/>
                  <c:y val="-0.104398238176976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97B2-4E06-9409-6528A06C65D3}"/>
                </c:ext>
              </c:extLst>
            </c:dLbl>
            <c:dLbl>
              <c:idx val="1"/>
              <c:layout>
                <c:manualLayout>
                  <c:x val="0.10748407980227437"/>
                  <c:y val="2.609955954424414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97B2-4E06-9409-6528A06C65D3}"/>
                </c:ext>
              </c:extLst>
            </c:dLbl>
            <c:dLbl>
              <c:idx val="2"/>
              <c:layout>
                <c:manualLayout>
                  <c:x val="-5.3742039901137226E-2"/>
                  <c:y val="0.1500724673794038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97B2-4E06-9409-6528A06C65D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'Clint Ownership'!$B$4:$B$7</c:f>
              <c:strCache>
                <c:ptCount val="3"/>
                <c:pt idx="0">
                  <c:v>MORTGAGE</c:v>
                </c:pt>
                <c:pt idx="1">
                  <c:v>OWN</c:v>
                </c:pt>
                <c:pt idx="2">
                  <c:v>RENT</c:v>
                </c:pt>
              </c:strCache>
            </c:strRef>
          </c:cat>
          <c:val>
            <c:numRef>
              <c:f>'Clint Ownership'!$C$4:$C$7</c:f>
              <c:numCache>
                <c:formatCode>General</c:formatCode>
                <c:ptCount val="3"/>
                <c:pt idx="0">
                  <c:v>70973513</c:v>
                </c:pt>
                <c:pt idx="1">
                  <c:v>19961753</c:v>
                </c:pt>
                <c:pt idx="2">
                  <c:v>211780218</c:v>
                </c:pt>
              </c:numCache>
            </c:numRef>
          </c:val>
          <c:extLst>
            <c:ext xmlns:c16="http://schemas.microsoft.com/office/drawing/2014/chart" uri="{C3380CC4-5D6E-409C-BE32-E72D297353CC}">
              <c16:uniqueId val="{00000006-97B2-4E06-9409-6528A06C65D3}"/>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Religion!PivotTable19</c:name>
    <c:fmtId val="6"/>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Religion</a:t>
            </a:r>
            <a:r>
              <a:rPr lang="en-US" sz="1200" baseline="0">
                <a:solidFill>
                  <a:schemeClr val="bg1"/>
                </a:solidFill>
                <a:latin typeface="Imprint MT Shadow" panose="04020605060303030202" pitchFamily="82" charset="0"/>
              </a:rPr>
              <a:t> Contribution</a:t>
            </a:r>
            <a:endParaRPr lang="en-US" sz="1200">
              <a:solidFill>
                <a:schemeClr val="bg1"/>
              </a:solidFill>
              <a:latin typeface="Imprint MT Shadow" panose="04020605060303030202" pitchFamily="82" charset="0"/>
            </a:endParaRPr>
          </a:p>
        </c:rich>
      </c:tx>
      <c:layout>
        <c:manualLayout>
          <c:xMode val="edge"/>
          <c:yMode val="edge"/>
          <c:x val="0.64766861829107025"/>
          <c:y val="5.167464504198056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9.0276084922158412E-2"/>
          <c:y val="0.1491459442524164"/>
          <c:w val="0.47794275803120156"/>
          <c:h val="0.77980141881486043"/>
        </c:manualLayout>
      </c:layout>
      <c:doughnutChart>
        <c:varyColors val="1"/>
        <c:ser>
          <c:idx val="0"/>
          <c:order val="0"/>
          <c:tx>
            <c:strRef>
              <c:f>'Client Religion'!$C$3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2AC-41F2-A785-C66499187518}"/>
              </c:ext>
            </c:extLst>
          </c:dPt>
          <c:dPt>
            <c:idx val="1"/>
            <c:bubble3D val="0"/>
            <c:spPr>
              <a:gradFill>
                <a:gsLst>
                  <a:gs pos="0">
                    <a:srgbClr val="E19BD5"/>
                  </a:gs>
                  <a:gs pos="37000">
                    <a:schemeClr val="accent1">
                      <a:lumMod val="75000"/>
                    </a:schemeClr>
                  </a:gs>
                </a:gsLst>
                <a:lin ang="5400000" scaled="1"/>
              </a:gradFill>
              <a:ln w="19050">
                <a:solidFill>
                  <a:schemeClr val="bg1"/>
                </a:solidFill>
              </a:ln>
              <a:effectLst/>
            </c:spPr>
            <c:extLst>
              <c:ext xmlns:c16="http://schemas.microsoft.com/office/drawing/2014/chart" uri="{C3380CC4-5D6E-409C-BE32-E72D297353CC}">
                <c16:uniqueId val="{00000003-32AC-41F2-A785-C66499187518}"/>
              </c:ext>
            </c:extLst>
          </c:dPt>
          <c:dPt>
            <c:idx val="2"/>
            <c:bubble3D val="0"/>
            <c:spPr>
              <a:gradFill>
                <a:gsLst>
                  <a:gs pos="0">
                    <a:schemeClr val="accent1">
                      <a:lumMod val="60000"/>
                      <a:lumOff val="4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5-32AC-41F2-A785-C66499187518}"/>
              </c:ext>
            </c:extLst>
          </c:dPt>
          <c:dPt>
            <c:idx val="3"/>
            <c:bubble3D val="0"/>
            <c:spPr>
              <a:gradFill>
                <a:gsLst>
                  <a:gs pos="0">
                    <a:schemeClr val="accent5">
                      <a:lumMod val="75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7-32AC-41F2-A785-C66499187518}"/>
              </c:ext>
            </c:extLst>
          </c:dPt>
          <c:dLbls>
            <c:dLbl>
              <c:idx val="0"/>
              <c:layout>
                <c:manualLayout>
                  <c:x val="1.1911762912773068E-2"/>
                  <c:y val="-0.1166026695176342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2AC-41F2-A785-C66499187518}"/>
                </c:ext>
              </c:extLst>
            </c:dLbl>
            <c:dLbl>
              <c:idx val="1"/>
              <c:layout>
                <c:manualLayout>
                  <c:x val="0.14294115495327681"/>
                  <c:y val="0"/>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2AC-41F2-A785-C66499187518}"/>
                </c:ext>
              </c:extLst>
            </c:dLbl>
            <c:dLbl>
              <c:idx val="2"/>
              <c:layout>
                <c:manualLayout>
                  <c:x val="-0.13102939204050376"/>
                  <c:y val="3.88675565058780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32AC-41F2-A785-C66499187518}"/>
                </c:ext>
              </c:extLst>
            </c:dLbl>
            <c:dLbl>
              <c:idx val="3"/>
              <c:layout>
                <c:manualLayout>
                  <c:x val="-7.9411752751820469E-2"/>
                  <c:y val="-0.13603644777057328"/>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32AC-41F2-A785-C6649918751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Religion'!$B$4:$B$8</c:f>
              <c:strCache>
                <c:ptCount val="4"/>
                <c:pt idx="0">
                  <c:v>Christian</c:v>
                </c:pt>
                <c:pt idx="1">
                  <c:v>Hindu</c:v>
                </c:pt>
                <c:pt idx="2">
                  <c:v>Muslim</c:v>
                </c:pt>
                <c:pt idx="3">
                  <c:v>Sikh</c:v>
                </c:pt>
              </c:strCache>
            </c:strRef>
          </c:cat>
          <c:val>
            <c:numRef>
              <c:f>'Client Religion'!$C$4:$C$8</c:f>
              <c:numCache>
                <c:formatCode>General</c:formatCode>
                <c:ptCount val="4"/>
                <c:pt idx="0">
                  <c:v>5585993</c:v>
                </c:pt>
                <c:pt idx="1">
                  <c:v>131926918</c:v>
                </c:pt>
                <c:pt idx="2">
                  <c:v>72537228</c:v>
                </c:pt>
                <c:pt idx="3">
                  <c:v>92665345</c:v>
                </c:pt>
              </c:numCache>
            </c:numRef>
          </c:val>
          <c:extLst>
            <c:ext xmlns:c16="http://schemas.microsoft.com/office/drawing/2014/chart" uri="{C3380CC4-5D6E-409C-BE32-E72D297353CC}">
              <c16:uniqueId val="{00000008-32AC-41F2-A785-C6649918751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DataAnalytics.xlsx]Debit-Credit!PivotTable20</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'Debit-Credit'!$C$3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271-4F3E-B78C-455D80387CD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271-4F3E-B78C-455D80387CD8}"/>
              </c:ext>
            </c:extLst>
          </c:dPt>
          <c:cat>
            <c:strRef>
              <c:f>'Debit-Credit'!$B$4:$B$6</c:f>
              <c:strCache>
                <c:ptCount val="2"/>
                <c:pt idx="0">
                  <c:v>Credit</c:v>
                </c:pt>
                <c:pt idx="1">
                  <c:v>Debit</c:v>
                </c:pt>
              </c:strCache>
            </c:strRef>
          </c:cat>
          <c:val>
            <c:numRef>
              <c:f>'Debit-Credit'!$C$4:$C$6</c:f>
              <c:numCache>
                <c:formatCode>General</c:formatCode>
                <c:ptCount val="2"/>
                <c:pt idx="0">
                  <c:v>127603386.41</c:v>
                </c:pt>
                <c:pt idx="1">
                  <c:v>127285269.22</c:v>
                </c:pt>
              </c:numCache>
            </c:numRef>
          </c:val>
          <c:extLst>
            <c:ext xmlns:c16="http://schemas.microsoft.com/office/drawing/2014/chart" uri="{C3380CC4-5D6E-409C-BE32-E72D297353CC}">
              <c16:uniqueId val="{00000000-BE29-4ED8-BECC-3846DAC406D8}"/>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Caste!PivotTable19</c:name>
    <c:fmtId val="6"/>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Cast Contribution</a:t>
            </a:r>
          </a:p>
        </c:rich>
      </c:tx>
      <c:layout>
        <c:manualLayout>
          <c:xMode val="edge"/>
          <c:yMode val="edge"/>
          <c:x val="0.76419764216830843"/>
          <c:y val="2.6405879154637612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9"/>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0"/>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1"/>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8.8408332637870651E-2"/>
          <c:y val="0.1392249978428268"/>
          <c:w val="0.45409276233512202"/>
          <c:h val="0.77495589490460093"/>
        </c:manualLayout>
      </c:layout>
      <c:doughnutChart>
        <c:varyColors val="1"/>
        <c:ser>
          <c:idx val="0"/>
          <c:order val="0"/>
          <c:tx>
            <c:strRef>
              <c:f>'Client Caste'!$C$3</c:f>
              <c:strCache>
                <c:ptCount val="1"/>
                <c:pt idx="0">
                  <c:v>Total</c:v>
                </c:pt>
              </c:strCache>
            </c:strRef>
          </c:tx>
          <c:dPt>
            <c:idx val="0"/>
            <c:bubble3D val="0"/>
            <c:spPr>
              <a:gradFill>
                <a:gsLst>
                  <a:gs pos="0">
                    <a:srgbClr val="E19BD5"/>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FA89-4BB4-882C-E3AAF43C6FE1}"/>
              </c:ext>
            </c:extLst>
          </c:dPt>
          <c:dPt>
            <c:idx val="1"/>
            <c:bubble3D val="0"/>
            <c:spPr>
              <a:gradFill>
                <a:gsLst>
                  <a:gs pos="14000">
                    <a:srgbClr val="CC9BD5"/>
                  </a:gs>
                  <a:gs pos="79000">
                    <a:schemeClr val="accent1">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3-FA89-4BB4-882C-E3AAF43C6FE1}"/>
              </c:ext>
            </c:extLst>
          </c:dPt>
          <c:dPt>
            <c:idx val="2"/>
            <c:bubble3D val="0"/>
            <c:spPr>
              <a:gradFill>
                <a:gsLst>
                  <a:gs pos="14000">
                    <a:srgbClr val="CC9BD5"/>
                  </a:gs>
                  <a:gs pos="79000">
                    <a:schemeClr val="accent5">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5-FA89-4BB4-882C-E3AAF43C6FE1}"/>
              </c:ext>
            </c:extLst>
          </c:dPt>
          <c:dPt>
            <c:idx val="3"/>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7-FA89-4BB4-882C-E3AAF43C6FE1}"/>
              </c:ext>
            </c:extLst>
          </c:dPt>
          <c:dPt>
            <c:idx val="4"/>
            <c:bubble3D val="0"/>
            <c:spPr>
              <a:gradFill>
                <a:gsLst>
                  <a:gs pos="0">
                    <a:schemeClr val="accent1">
                      <a:lumMod val="40000"/>
                      <a:lumOff val="6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9-FA89-4BB4-882C-E3AAF43C6FE1}"/>
              </c:ext>
            </c:extLst>
          </c:dPt>
          <c:dLbls>
            <c:dLbl>
              <c:idx val="0"/>
              <c:layout>
                <c:manualLayout>
                  <c:x val="9.3103441956051927E-2"/>
                  <c:y val="-0.1059343019648936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FA89-4BB4-882C-E3AAF43C6FE1}"/>
                </c:ext>
              </c:extLst>
            </c:dLbl>
            <c:dLbl>
              <c:idx val="1"/>
              <c:layout>
                <c:manualLayout>
                  <c:x val="0.1318965427710736"/>
                  <c:y val="0.13903877132892287"/>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FA89-4BB4-882C-E3AAF43C6FE1}"/>
                </c:ext>
              </c:extLst>
            </c:dLbl>
            <c:dLbl>
              <c:idx val="2"/>
              <c:layout>
                <c:manualLayout>
                  <c:x val="6.2068961304034664E-2"/>
                  <c:y val="6.620893872805851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FA89-4BB4-882C-E3AAF43C6FE1}"/>
                </c:ext>
              </c:extLst>
            </c:dLbl>
            <c:dLbl>
              <c:idx val="3"/>
              <c:layout>
                <c:manualLayout>
                  <c:x val="-9.698275203755416E-2"/>
                  <c:y val="7.9450726473670213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FA89-4BB4-882C-E3AAF43C6FE1}"/>
                </c:ext>
              </c:extLst>
            </c:dLbl>
            <c:dLbl>
              <c:idx val="4"/>
              <c:layout>
                <c:manualLayout>
                  <c:x val="-7.3706891548541181E-2"/>
                  <c:y val="-0.14565966520172874"/>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FA89-4BB4-882C-E3AAF43C6FE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Caste'!$B$4:$B$9</c:f>
              <c:strCache>
                <c:ptCount val="5"/>
                <c:pt idx="0">
                  <c:v>General</c:v>
                </c:pt>
                <c:pt idx="1">
                  <c:v>Minority</c:v>
                </c:pt>
                <c:pt idx="2">
                  <c:v>OBC</c:v>
                </c:pt>
                <c:pt idx="3">
                  <c:v>SC</c:v>
                </c:pt>
                <c:pt idx="4">
                  <c:v>ST</c:v>
                </c:pt>
              </c:strCache>
            </c:strRef>
          </c:cat>
          <c:val>
            <c:numRef>
              <c:f>'Client Caste'!$C$4:$C$9</c:f>
              <c:numCache>
                <c:formatCode>General</c:formatCode>
                <c:ptCount val="5"/>
                <c:pt idx="0">
                  <c:v>76258170</c:v>
                </c:pt>
                <c:pt idx="1">
                  <c:v>41813995</c:v>
                </c:pt>
                <c:pt idx="2">
                  <c:v>34693959</c:v>
                </c:pt>
                <c:pt idx="3">
                  <c:v>51992626</c:v>
                </c:pt>
                <c:pt idx="4">
                  <c:v>97956734</c:v>
                </c:pt>
              </c:numCache>
            </c:numRef>
          </c:val>
          <c:extLst>
            <c:ext xmlns:c16="http://schemas.microsoft.com/office/drawing/2014/chart" uri="{C3380CC4-5D6E-409C-BE32-E72D297353CC}">
              <c16:uniqueId val="{0000000A-FA89-4BB4-882C-E3AAF43C6FE1}"/>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DataAnalytics.xlsx]Clients!PivotTable18</c:name>
    <c:fmtId val="13"/>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t>
            </a:r>
          </a:p>
        </c:rich>
      </c:tx>
      <c:layout>
        <c:manualLayout>
          <c:xMode val="edge"/>
          <c:yMode val="edge"/>
          <c:x val="0.62781679957716841"/>
          <c:y val="2.2148394241417499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61000">
                  <a:srgbClr val="CC9BD5"/>
                </a:gs>
                <a:gs pos="100000">
                  <a:schemeClr val="accent1">
                    <a:lumMod val="7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Clients!$C$3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Clients!$B$4:$B$11</c:f>
              <c:strCache>
                <c:ptCount val="7"/>
                <c:pt idx="0">
                  <c:v>Kavya Gupta</c:v>
                </c:pt>
                <c:pt idx="1">
                  <c:v>Kavya Malhotra</c:v>
                </c:pt>
                <c:pt idx="2">
                  <c:v>Kavya Reddy</c:v>
                </c:pt>
                <c:pt idx="3">
                  <c:v>Laksh Sharma</c:v>
                </c:pt>
                <c:pt idx="4">
                  <c:v>Nisha Chopra</c:v>
                </c:pt>
                <c:pt idx="5">
                  <c:v>Nisha Reddy</c:v>
                </c:pt>
                <c:pt idx="6">
                  <c:v>Vivaan Gupta</c:v>
                </c:pt>
              </c:strCache>
            </c:strRef>
          </c:cat>
          <c:val>
            <c:numRef>
              <c:f>Clients!$C$4:$C$11</c:f>
              <c:numCache>
                <c:formatCode>General</c:formatCode>
                <c:ptCount val="7"/>
                <c:pt idx="0">
                  <c:v>7903799</c:v>
                </c:pt>
                <c:pt idx="1">
                  <c:v>7957683</c:v>
                </c:pt>
                <c:pt idx="2">
                  <c:v>7518105</c:v>
                </c:pt>
                <c:pt idx="3">
                  <c:v>8164201</c:v>
                </c:pt>
                <c:pt idx="4">
                  <c:v>7671368</c:v>
                </c:pt>
                <c:pt idx="5">
                  <c:v>8775479</c:v>
                </c:pt>
                <c:pt idx="6">
                  <c:v>9082957</c:v>
                </c:pt>
              </c:numCache>
            </c:numRef>
          </c:val>
          <c:smooth val="0"/>
          <c:extLst>
            <c:ext xmlns:c16="http://schemas.microsoft.com/office/drawing/2014/chart" uri="{C3380CC4-5D6E-409C-BE32-E72D297353CC}">
              <c16:uniqueId val="{00000000-B290-40C6-8570-E50D6ED2963F}"/>
            </c:ext>
          </c:extLst>
        </c:ser>
        <c:dLbls>
          <c:dLblPos val="t"/>
          <c:showLegendKey val="0"/>
          <c:showVal val="1"/>
          <c:showCatName val="0"/>
          <c:showSerName val="0"/>
          <c:showPercent val="0"/>
          <c:showBubbleSize val="0"/>
        </c:dLbls>
        <c:dropLines>
          <c:spPr>
            <a:ln w="9525" cap="flat" cmpd="sng" algn="ctr">
              <a:gradFill>
                <a:gsLst>
                  <a:gs pos="21000">
                    <a:srgbClr val="E19BD5"/>
                  </a:gs>
                  <a:gs pos="100000">
                    <a:schemeClr val="accent1">
                      <a:lumMod val="30000"/>
                      <a:lumOff val="70000"/>
                    </a:schemeClr>
                  </a:gs>
                </a:gsLst>
                <a:lin ang="5400000" scaled="1"/>
              </a:gradFill>
              <a:round/>
            </a:ln>
            <a:effectLst/>
          </c:spPr>
        </c:dropLines>
        <c:marker val="1"/>
        <c:smooth val="0"/>
        <c:axId val="972542704"/>
        <c:axId val="972569744"/>
      </c:lineChart>
      <c:catAx>
        <c:axId val="97254270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972569744"/>
        <c:crosses val="autoZero"/>
        <c:auto val="1"/>
        <c:lblAlgn val="ctr"/>
        <c:lblOffset val="100"/>
        <c:noMultiLvlLbl val="0"/>
      </c:catAx>
      <c:valAx>
        <c:axId val="972569744"/>
        <c:scaling>
          <c:orientation val="minMax"/>
        </c:scaling>
        <c:delete val="0"/>
        <c:axPos val="l"/>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97254270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DataAnalytics.xlsx]Clint Ownership!PivotTable19</c:name>
    <c:fmtId val="12"/>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Ownership</a:t>
            </a:r>
            <a:r>
              <a:rPr lang="en-US" sz="1200" baseline="0">
                <a:solidFill>
                  <a:schemeClr val="bg1"/>
                </a:solidFill>
                <a:latin typeface="Imprint MT Shadow" panose="04020605060303030202" pitchFamily="82" charset="0"/>
              </a:rPr>
              <a:t> </a:t>
            </a:r>
          </a:p>
          <a:p>
            <a:pPr>
              <a:defRPr sz="1200">
                <a:solidFill>
                  <a:schemeClr val="bg1"/>
                </a:solidFill>
                <a:latin typeface="Imprint MT Shadow" panose="04020605060303030202" pitchFamily="82" charset="0"/>
              </a:defRPr>
            </a:pPr>
            <a:r>
              <a:rPr lang="en-US" sz="1200">
                <a:solidFill>
                  <a:schemeClr val="bg1"/>
                </a:solidFill>
                <a:latin typeface="Imprint MT Shadow" panose="04020605060303030202" pitchFamily="82" charset="0"/>
              </a:rPr>
              <a:t>Contribution</a:t>
            </a:r>
          </a:p>
        </c:rich>
      </c:tx>
      <c:layout>
        <c:manualLayout>
          <c:xMode val="edge"/>
          <c:yMode val="edge"/>
          <c:x val="0.76892843520684961"/>
          <c:y val="7.7991602036483157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8.6802868391451071E-2"/>
          <c:y val="0.11769397813668489"/>
          <c:w val="0.42719178852643419"/>
          <c:h val="0.77820963434607027"/>
        </c:manualLayout>
      </c:layout>
      <c:doughnutChart>
        <c:varyColors val="1"/>
        <c:ser>
          <c:idx val="0"/>
          <c:order val="0"/>
          <c:tx>
            <c:strRef>
              <c:f>'Clint Ownership'!$C$3</c:f>
              <c:strCache>
                <c:ptCount val="1"/>
                <c:pt idx="0">
                  <c:v>Total</c:v>
                </c:pt>
              </c:strCache>
            </c:strRef>
          </c:tx>
          <c:dPt>
            <c:idx val="0"/>
            <c:bubble3D val="0"/>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4311-4CB3-BA92-37912057AEA8}"/>
              </c:ext>
            </c:extLst>
          </c:dPt>
          <c:dPt>
            <c:idx val="1"/>
            <c:bubble3D val="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extLst>
              <c:ext xmlns:c16="http://schemas.microsoft.com/office/drawing/2014/chart" uri="{C3380CC4-5D6E-409C-BE32-E72D297353CC}">
                <c16:uniqueId val="{00000003-4311-4CB3-BA92-37912057AEA8}"/>
              </c:ext>
            </c:extLst>
          </c:dPt>
          <c:dPt>
            <c:idx val="2"/>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5-4311-4CB3-BA92-37912057AEA8}"/>
              </c:ext>
            </c:extLst>
          </c:dPt>
          <c:dLbls>
            <c:dLbl>
              <c:idx val="0"/>
              <c:layout>
                <c:manualLayout>
                  <c:x val="0.11106688246235018"/>
                  <c:y val="-0.104398238176976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4311-4CB3-BA92-37912057AEA8}"/>
                </c:ext>
              </c:extLst>
            </c:dLbl>
            <c:dLbl>
              <c:idx val="1"/>
              <c:layout>
                <c:manualLayout>
                  <c:x val="0.10748407980227437"/>
                  <c:y val="2.609955954424414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4311-4CB3-BA92-37912057AEA8}"/>
                </c:ext>
              </c:extLst>
            </c:dLbl>
            <c:dLbl>
              <c:idx val="2"/>
              <c:layout>
                <c:manualLayout>
                  <c:x val="-5.3742039901137226E-2"/>
                  <c:y val="0.1500724673794038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4311-4CB3-BA92-37912057AEA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'Clint Ownership'!$B$4:$B$7</c:f>
              <c:strCache>
                <c:ptCount val="3"/>
                <c:pt idx="0">
                  <c:v>MORTGAGE</c:v>
                </c:pt>
                <c:pt idx="1">
                  <c:v>OWN</c:v>
                </c:pt>
                <c:pt idx="2">
                  <c:v>RENT</c:v>
                </c:pt>
              </c:strCache>
            </c:strRef>
          </c:cat>
          <c:val>
            <c:numRef>
              <c:f>'Clint Ownership'!$C$4:$C$7</c:f>
              <c:numCache>
                <c:formatCode>General</c:formatCode>
                <c:ptCount val="3"/>
                <c:pt idx="0">
                  <c:v>70973513</c:v>
                </c:pt>
                <c:pt idx="1">
                  <c:v>19961753</c:v>
                </c:pt>
                <c:pt idx="2">
                  <c:v>211780218</c:v>
                </c:pt>
              </c:numCache>
            </c:numRef>
          </c:val>
          <c:extLst>
            <c:ext xmlns:c16="http://schemas.microsoft.com/office/drawing/2014/chart" uri="{C3380CC4-5D6E-409C-BE32-E72D297353CC}">
              <c16:uniqueId val="{00000006-4311-4CB3-BA92-37912057AEA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Religion!PivotTable19</c:name>
    <c:fmtId val="8"/>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Religion</a:t>
            </a:r>
            <a:r>
              <a:rPr lang="en-US" sz="1200" baseline="0">
                <a:solidFill>
                  <a:schemeClr val="bg1"/>
                </a:solidFill>
                <a:latin typeface="Imprint MT Shadow" panose="04020605060303030202" pitchFamily="82" charset="0"/>
              </a:rPr>
              <a:t> Contribution</a:t>
            </a:r>
            <a:endParaRPr lang="en-US" sz="1200">
              <a:solidFill>
                <a:schemeClr val="bg1"/>
              </a:solidFill>
              <a:latin typeface="Imprint MT Shadow" panose="04020605060303030202" pitchFamily="82" charset="0"/>
            </a:endParaRPr>
          </a:p>
        </c:rich>
      </c:tx>
      <c:layout>
        <c:manualLayout>
          <c:xMode val="edge"/>
          <c:yMode val="edge"/>
          <c:x val="0.64766861829107025"/>
          <c:y val="5.167464504198056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9"/>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9.0276084922158412E-2"/>
          <c:y val="0.1491459442524164"/>
          <c:w val="0.47794275803120156"/>
          <c:h val="0.77980141881486043"/>
        </c:manualLayout>
      </c:layout>
      <c:doughnutChart>
        <c:varyColors val="1"/>
        <c:ser>
          <c:idx val="0"/>
          <c:order val="0"/>
          <c:tx>
            <c:strRef>
              <c:f>'Client Religion'!$C$3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4A5-49AF-85C5-49499136E25F}"/>
              </c:ext>
            </c:extLst>
          </c:dPt>
          <c:dPt>
            <c:idx val="1"/>
            <c:bubble3D val="0"/>
            <c:spPr>
              <a:gradFill>
                <a:gsLst>
                  <a:gs pos="0">
                    <a:srgbClr val="E19BD5"/>
                  </a:gs>
                  <a:gs pos="37000">
                    <a:schemeClr val="accent1">
                      <a:lumMod val="75000"/>
                    </a:schemeClr>
                  </a:gs>
                </a:gsLst>
                <a:lin ang="5400000" scaled="1"/>
              </a:gradFill>
              <a:ln w="19050">
                <a:solidFill>
                  <a:schemeClr val="bg1"/>
                </a:solidFill>
              </a:ln>
              <a:effectLst/>
            </c:spPr>
            <c:extLst>
              <c:ext xmlns:c16="http://schemas.microsoft.com/office/drawing/2014/chart" uri="{C3380CC4-5D6E-409C-BE32-E72D297353CC}">
                <c16:uniqueId val="{00000003-F4A5-49AF-85C5-49499136E25F}"/>
              </c:ext>
            </c:extLst>
          </c:dPt>
          <c:dPt>
            <c:idx val="2"/>
            <c:bubble3D val="0"/>
            <c:spPr>
              <a:gradFill>
                <a:gsLst>
                  <a:gs pos="0">
                    <a:schemeClr val="accent1">
                      <a:lumMod val="60000"/>
                      <a:lumOff val="4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5-F4A5-49AF-85C5-49499136E25F}"/>
              </c:ext>
            </c:extLst>
          </c:dPt>
          <c:dPt>
            <c:idx val="3"/>
            <c:bubble3D val="0"/>
            <c:spPr>
              <a:gradFill>
                <a:gsLst>
                  <a:gs pos="0">
                    <a:schemeClr val="accent5">
                      <a:lumMod val="75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7-F4A5-49AF-85C5-49499136E25F}"/>
              </c:ext>
            </c:extLst>
          </c:dPt>
          <c:dLbls>
            <c:dLbl>
              <c:idx val="0"/>
              <c:layout>
                <c:manualLayout>
                  <c:x val="1.1911762912773068E-2"/>
                  <c:y val="-0.1166026695176342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F4A5-49AF-85C5-49499136E25F}"/>
                </c:ext>
              </c:extLst>
            </c:dLbl>
            <c:dLbl>
              <c:idx val="1"/>
              <c:layout>
                <c:manualLayout>
                  <c:x val="0.14294115495327681"/>
                  <c:y val="0"/>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F4A5-49AF-85C5-49499136E25F}"/>
                </c:ext>
              </c:extLst>
            </c:dLbl>
            <c:dLbl>
              <c:idx val="2"/>
              <c:layout>
                <c:manualLayout>
                  <c:x val="-0.13102939204050376"/>
                  <c:y val="3.88675565058780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F4A5-49AF-85C5-49499136E25F}"/>
                </c:ext>
              </c:extLst>
            </c:dLbl>
            <c:dLbl>
              <c:idx val="3"/>
              <c:layout>
                <c:manualLayout>
                  <c:x val="-7.9411752751820469E-2"/>
                  <c:y val="-0.13603644777057328"/>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F4A5-49AF-85C5-49499136E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Religion'!$B$4:$B$8</c:f>
              <c:strCache>
                <c:ptCount val="4"/>
                <c:pt idx="0">
                  <c:v>Christian</c:v>
                </c:pt>
                <c:pt idx="1">
                  <c:v>Hindu</c:v>
                </c:pt>
                <c:pt idx="2">
                  <c:v>Muslim</c:v>
                </c:pt>
                <c:pt idx="3">
                  <c:v>Sikh</c:v>
                </c:pt>
              </c:strCache>
            </c:strRef>
          </c:cat>
          <c:val>
            <c:numRef>
              <c:f>'Client Religion'!$C$4:$C$8</c:f>
              <c:numCache>
                <c:formatCode>General</c:formatCode>
                <c:ptCount val="4"/>
                <c:pt idx="0">
                  <c:v>5585993</c:v>
                </c:pt>
                <c:pt idx="1">
                  <c:v>131926918</c:v>
                </c:pt>
                <c:pt idx="2">
                  <c:v>72537228</c:v>
                </c:pt>
                <c:pt idx="3">
                  <c:v>92665345</c:v>
                </c:pt>
              </c:numCache>
            </c:numRef>
          </c:val>
          <c:extLst>
            <c:ext xmlns:c16="http://schemas.microsoft.com/office/drawing/2014/chart" uri="{C3380CC4-5D6E-409C-BE32-E72D297353CC}">
              <c16:uniqueId val="{00000008-F4A5-49AF-85C5-49499136E25F}"/>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Caste!PivotTable19</c:name>
    <c:fmtId val="8"/>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Cast Contribution</a:t>
            </a:r>
          </a:p>
        </c:rich>
      </c:tx>
      <c:layout>
        <c:manualLayout>
          <c:xMode val="edge"/>
          <c:yMode val="edge"/>
          <c:x val="0.76419764216830843"/>
          <c:y val="2.6405879154637612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9"/>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0"/>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1"/>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3"/>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4"/>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5"/>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6"/>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7"/>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9"/>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0"/>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1"/>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2"/>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3"/>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8.8408332637870651E-2"/>
          <c:y val="0.1392249978428268"/>
          <c:w val="0.45409276233512202"/>
          <c:h val="0.77495589490460093"/>
        </c:manualLayout>
      </c:layout>
      <c:doughnutChart>
        <c:varyColors val="1"/>
        <c:ser>
          <c:idx val="0"/>
          <c:order val="0"/>
          <c:tx>
            <c:strRef>
              <c:f>'Client Caste'!$C$3</c:f>
              <c:strCache>
                <c:ptCount val="1"/>
                <c:pt idx="0">
                  <c:v>Total</c:v>
                </c:pt>
              </c:strCache>
            </c:strRef>
          </c:tx>
          <c:dPt>
            <c:idx val="0"/>
            <c:bubble3D val="0"/>
            <c:spPr>
              <a:gradFill>
                <a:gsLst>
                  <a:gs pos="0">
                    <a:srgbClr val="E19BD5"/>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CE0D-489B-B953-251C02756CC2}"/>
              </c:ext>
            </c:extLst>
          </c:dPt>
          <c:dPt>
            <c:idx val="1"/>
            <c:bubble3D val="0"/>
            <c:spPr>
              <a:gradFill>
                <a:gsLst>
                  <a:gs pos="14000">
                    <a:srgbClr val="CC9BD5"/>
                  </a:gs>
                  <a:gs pos="79000">
                    <a:schemeClr val="accent1">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3-CE0D-489B-B953-251C02756CC2}"/>
              </c:ext>
            </c:extLst>
          </c:dPt>
          <c:dPt>
            <c:idx val="2"/>
            <c:bubble3D val="0"/>
            <c:spPr>
              <a:gradFill>
                <a:gsLst>
                  <a:gs pos="14000">
                    <a:srgbClr val="CC9BD5"/>
                  </a:gs>
                  <a:gs pos="79000">
                    <a:schemeClr val="accent5">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5-CE0D-489B-B953-251C02756CC2}"/>
              </c:ext>
            </c:extLst>
          </c:dPt>
          <c:dPt>
            <c:idx val="3"/>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7-CE0D-489B-B953-251C02756CC2}"/>
              </c:ext>
            </c:extLst>
          </c:dPt>
          <c:dPt>
            <c:idx val="4"/>
            <c:bubble3D val="0"/>
            <c:spPr>
              <a:gradFill>
                <a:gsLst>
                  <a:gs pos="0">
                    <a:schemeClr val="accent1">
                      <a:lumMod val="40000"/>
                      <a:lumOff val="6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9-CE0D-489B-B953-251C02756CC2}"/>
              </c:ext>
            </c:extLst>
          </c:dPt>
          <c:dLbls>
            <c:dLbl>
              <c:idx val="0"/>
              <c:layout>
                <c:manualLayout>
                  <c:x val="9.3103441956051927E-2"/>
                  <c:y val="-0.1059343019648936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CE0D-489B-B953-251C02756CC2}"/>
                </c:ext>
              </c:extLst>
            </c:dLbl>
            <c:dLbl>
              <c:idx val="1"/>
              <c:layout>
                <c:manualLayout>
                  <c:x val="0.1318965427710736"/>
                  <c:y val="0.13903877132892287"/>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E0D-489B-B953-251C02756CC2}"/>
                </c:ext>
              </c:extLst>
            </c:dLbl>
            <c:dLbl>
              <c:idx val="2"/>
              <c:layout>
                <c:manualLayout>
                  <c:x val="6.2068961304034664E-2"/>
                  <c:y val="6.620893872805851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CE0D-489B-B953-251C02756CC2}"/>
                </c:ext>
              </c:extLst>
            </c:dLbl>
            <c:dLbl>
              <c:idx val="3"/>
              <c:layout>
                <c:manualLayout>
                  <c:x val="-9.698275203755416E-2"/>
                  <c:y val="7.9450726473670213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CE0D-489B-B953-251C02756CC2}"/>
                </c:ext>
              </c:extLst>
            </c:dLbl>
            <c:dLbl>
              <c:idx val="4"/>
              <c:layout>
                <c:manualLayout>
                  <c:x val="-7.3706891548541181E-2"/>
                  <c:y val="-0.14565966520172874"/>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CE0D-489B-B953-251C02756CC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Caste'!$B$4:$B$9</c:f>
              <c:strCache>
                <c:ptCount val="5"/>
                <c:pt idx="0">
                  <c:v>General</c:v>
                </c:pt>
                <c:pt idx="1">
                  <c:v>Minority</c:v>
                </c:pt>
                <c:pt idx="2">
                  <c:v>OBC</c:v>
                </c:pt>
                <c:pt idx="3">
                  <c:v>SC</c:v>
                </c:pt>
                <c:pt idx="4">
                  <c:v>ST</c:v>
                </c:pt>
              </c:strCache>
            </c:strRef>
          </c:cat>
          <c:val>
            <c:numRef>
              <c:f>'Client Caste'!$C$4:$C$9</c:f>
              <c:numCache>
                <c:formatCode>General</c:formatCode>
                <c:ptCount val="5"/>
                <c:pt idx="0">
                  <c:v>76258170</c:v>
                </c:pt>
                <c:pt idx="1">
                  <c:v>41813995</c:v>
                </c:pt>
                <c:pt idx="2">
                  <c:v>34693959</c:v>
                </c:pt>
                <c:pt idx="3">
                  <c:v>51992626</c:v>
                </c:pt>
                <c:pt idx="4">
                  <c:v>97956734</c:v>
                </c:pt>
              </c:numCache>
            </c:numRef>
          </c:val>
          <c:extLst>
            <c:ext xmlns:c16="http://schemas.microsoft.com/office/drawing/2014/chart" uri="{C3380CC4-5D6E-409C-BE32-E72D297353CC}">
              <c16:uniqueId val="{0000000A-CE0D-489B-B953-251C02756CC2}"/>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DataAnalytics.xlsx]Clients!PivotTable18</c:name>
    <c:fmtId val="14"/>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t>
            </a:r>
          </a:p>
        </c:rich>
      </c:tx>
      <c:layout>
        <c:manualLayout>
          <c:xMode val="edge"/>
          <c:yMode val="edge"/>
          <c:x val="0.62781679957716841"/>
          <c:y val="2.2148394241417499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61000">
                  <a:srgbClr val="CC9BD5"/>
                </a:gs>
                <a:gs pos="100000">
                  <a:schemeClr val="accent1">
                    <a:lumMod val="7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Clients!$C$3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Clients!$B$4:$B$11</c:f>
              <c:strCache>
                <c:ptCount val="7"/>
                <c:pt idx="0">
                  <c:v>Kavya Gupta</c:v>
                </c:pt>
                <c:pt idx="1">
                  <c:v>Kavya Malhotra</c:v>
                </c:pt>
                <c:pt idx="2">
                  <c:v>Kavya Reddy</c:v>
                </c:pt>
                <c:pt idx="3">
                  <c:v>Laksh Sharma</c:v>
                </c:pt>
                <c:pt idx="4">
                  <c:v>Nisha Chopra</c:v>
                </c:pt>
                <c:pt idx="5">
                  <c:v>Nisha Reddy</c:v>
                </c:pt>
                <c:pt idx="6">
                  <c:v>Vivaan Gupta</c:v>
                </c:pt>
              </c:strCache>
            </c:strRef>
          </c:cat>
          <c:val>
            <c:numRef>
              <c:f>Clients!$C$4:$C$11</c:f>
              <c:numCache>
                <c:formatCode>General</c:formatCode>
                <c:ptCount val="7"/>
                <c:pt idx="0">
                  <c:v>7903799</c:v>
                </c:pt>
                <c:pt idx="1">
                  <c:v>7957683</c:v>
                </c:pt>
                <c:pt idx="2">
                  <c:v>7518105</c:v>
                </c:pt>
                <c:pt idx="3">
                  <c:v>8164201</c:v>
                </c:pt>
                <c:pt idx="4">
                  <c:v>7671368</c:v>
                </c:pt>
                <c:pt idx="5">
                  <c:v>8775479</c:v>
                </c:pt>
                <c:pt idx="6">
                  <c:v>9082957</c:v>
                </c:pt>
              </c:numCache>
            </c:numRef>
          </c:val>
          <c:smooth val="0"/>
          <c:extLst>
            <c:ext xmlns:c16="http://schemas.microsoft.com/office/drawing/2014/chart" uri="{C3380CC4-5D6E-409C-BE32-E72D297353CC}">
              <c16:uniqueId val="{00000000-FA91-4CD9-B1DF-0DB324342C79}"/>
            </c:ext>
          </c:extLst>
        </c:ser>
        <c:dLbls>
          <c:dLblPos val="t"/>
          <c:showLegendKey val="0"/>
          <c:showVal val="1"/>
          <c:showCatName val="0"/>
          <c:showSerName val="0"/>
          <c:showPercent val="0"/>
          <c:showBubbleSize val="0"/>
        </c:dLbls>
        <c:dropLines>
          <c:spPr>
            <a:ln w="9525" cap="flat" cmpd="sng" algn="ctr">
              <a:gradFill>
                <a:gsLst>
                  <a:gs pos="21000">
                    <a:srgbClr val="E19BD5"/>
                  </a:gs>
                  <a:gs pos="100000">
                    <a:schemeClr val="accent1">
                      <a:lumMod val="30000"/>
                      <a:lumOff val="70000"/>
                    </a:schemeClr>
                  </a:gs>
                </a:gsLst>
                <a:lin ang="5400000" scaled="1"/>
              </a:gradFill>
              <a:round/>
            </a:ln>
            <a:effectLst/>
          </c:spPr>
        </c:dropLines>
        <c:marker val="1"/>
        <c:smooth val="0"/>
        <c:axId val="972542704"/>
        <c:axId val="972569744"/>
      </c:lineChart>
      <c:catAx>
        <c:axId val="97254270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972569744"/>
        <c:crosses val="autoZero"/>
        <c:auto val="1"/>
        <c:lblAlgn val="ctr"/>
        <c:lblOffset val="100"/>
        <c:noMultiLvlLbl val="0"/>
      </c:catAx>
      <c:valAx>
        <c:axId val="972569744"/>
        <c:scaling>
          <c:orientation val="minMax"/>
        </c:scaling>
        <c:delete val="0"/>
        <c:axPos val="l"/>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97254270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DataAnalytics.xlsx]Clint Ownership!PivotTable19</c:name>
    <c:fmtId val="14"/>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Ownership</a:t>
            </a:r>
            <a:r>
              <a:rPr lang="en-US" sz="1200" baseline="0">
                <a:solidFill>
                  <a:schemeClr val="bg1"/>
                </a:solidFill>
                <a:latin typeface="Imprint MT Shadow" panose="04020605060303030202" pitchFamily="82" charset="0"/>
              </a:rPr>
              <a:t> </a:t>
            </a:r>
          </a:p>
          <a:p>
            <a:pPr>
              <a:defRPr sz="1200">
                <a:solidFill>
                  <a:schemeClr val="bg1"/>
                </a:solidFill>
                <a:latin typeface="Imprint MT Shadow" panose="04020605060303030202" pitchFamily="82" charset="0"/>
              </a:defRPr>
            </a:pPr>
            <a:r>
              <a:rPr lang="en-US" sz="1200">
                <a:solidFill>
                  <a:schemeClr val="bg1"/>
                </a:solidFill>
                <a:latin typeface="Imprint MT Shadow" panose="04020605060303030202" pitchFamily="82" charset="0"/>
              </a:rPr>
              <a:t>Contribution</a:t>
            </a:r>
          </a:p>
        </c:rich>
      </c:tx>
      <c:layout>
        <c:manualLayout>
          <c:xMode val="edge"/>
          <c:yMode val="edge"/>
          <c:x val="0.76892843520684961"/>
          <c:y val="7.7991602036483157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9"/>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1"/>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dLbl>
          <c:idx val="0"/>
          <c:layout>
            <c:manualLayout>
              <c:x val="0.11106688246235018"/>
              <c:y val="-0.10439823817697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2"/>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dLbl>
          <c:idx val="0"/>
          <c:layout>
            <c:manualLayout>
              <c:x val="0.10748407980227437"/>
              <c:y val="2.60995595442441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3"/>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5.3742039901137226E-2"/>
              <c:y val="0.1500724673794038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8.6802868391451071E-2"/>
          <c:y val="0.11769397813668489"/>
          <c:w val="0.42719178852643419"/>
          <c:h val="0.77820963434607027"/>
        </c:manualLayout>
      </c:layout>
      <c:doughnutChart>
        <c:varyColors val="1"/>
        <c:ser>
          <c:idx val="0"/>
          <c:order val="0"/>
          <c:tx>
            <c:strRef>
              <c:f>'Clint Ownership'!$C$3</c:f>
              <c:strCache>
                <c:ptCount val="1"/>
                <c:pt idx="0">
                  <c:v>Total</c:v>
                </c:pt>
              </c:strCache>
            </c:strRef>
          </c:tx>
          <c:dPt>
            <c:idx val="0"/>
            <c:bubble3D val="0"/>
            <c:spPr>
              <a:gradFill>
                <a:gsLst>
                  <a:gs pos="14000">
                    <a:schemeClr val="accent5">
                      <a:lumMod val="40000"/>
                      <a:lumOff val="60000"/>
                    </a:schemeClr>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F0CC-45AE-ADAD-7582E656CFA6}"/>
              </c:ext>
            </c:extLst>
          </c:dPt>
          <c:dPt>
            <c:idx val="1"/>
            <c:bubble3D val="0"/>
            <c:spPr>
              <a:gradFill>
                <a:gsLst>
                  <a:gs pos="14000">
                    <a:schemeClr val="accent5">
                      <a:lumMod val="40000"/>
                      <a:lumOff val="60000"/>
                    </a:schemeClr>
                  </a:gs>
                  <a:gs pos="100000">
                    <a:schemeClr val="accent1">
                      <a:lumMod val="50000"/>
                    </a:schemeClr>
                  </a:gs>
                </a:gsLst>
                <a:lin ang="5400000" scaled="1"/>
              </a:gradFill>
              <a:ln w="19050">
                <a:solidFill>
                  <a:schemeClr val="lt1"/>
                </a:solidFill>
              </a:ln>
              <a:effectLst/>
            </c:spPr>
            <c:extLst>
              <c:ext xmlns:c16="http://schemas.microsoft.com/office/drawing/2014/chart" uri="{C3380CC4-5D6E-409C-BE32-E72D297353CC}">
                <c16:uniqueId val="{00000003-F0CC-45AE-ADAD-7582E656CFA6}"/>
              </c:ext>
            </c:extLst>
          </c:dPt>
          <c:dPt>
            <c:idx val="2"/>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5-F0CC-45AE-ADAD-7582E656CFA6}"/>
              </c:ext>
            </c:extLst>
          </c:dPt>
          <c:dLbls>
            <c:dLbl>
              <c:idx val="0"/>
              <c:layout>
                <c:manualLayout>
                  <c:x val="0.11106688246235018"/>
                  <c:y val="-0.104398238176976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F0CC-45AE-ADAD-7582E656CFA6}"/>
                </c:ext>
              </c:extLst>
            </c:dLbl>
            <c:dLbl>
              <c:idx val="1"/>
              <c:layout>
                <c:manualLayout>
                  <c:x val="0.10748407980227437"/>
                  <c:y val="2.609955954424414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F0CC-45AE-ADAD-7582E656CFA6}"/>
                </c:ext>
              </c:extLst>
            </c:dLbl>
            <c:dLbl>
              <c:idx val="2"/>
              <c:layout>
                <c:manualLayout>
                  <c:x val="-5.3742039901137226E-2"/>
                  <c:y val="0.1500724673794038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F0CC-45AE-ADAD-7582E656CFA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'Clint Ownership'!$B$4:$B$7</c:f>
              <c:strCache>
                <c:ptCount val="3"/>
                <c:pt idx="0">
                  <c:v>MORTGAGE</c:v>
                </c:pt>
                <c:pt idx="1">
                  <c:v>OWN</c:v>
                </c:pt>
                <c:pt idx="2">
                  <c:v>RENT</c:v>
                </c:pt>
              </c:strCache>
            </c:strRef>
          </c:cat>
          <c:val>
            <c:numRef>
              <c:f>'Clint Ownership'!$C$4:$C$7</c:f>
              <c:numCache>
                <c:formatCode>General</c:formatCode>
                <c:ptCount val="3"/>
                <c:pt idx="0">
                  <c:v>70973513</c:v>
                </c:pt>
                <c:pt idx="1">
                  <c:v>19961753</c:v>
                </c:pt>
                <c:pt idx="2">
                  <c:v>211780218</c:v>
                </c:pt>
              </c:numCache>
            </c:numRef>
          </c:val>
          <c:extLst>
            <c:ext xmlns:c16="http://schemas.microsoft.com/office/drawing/2014/chart" uri="{C3380CC4-5D6E-409C-BE32-E72D297353CC}">
              <c16:uniqueId val="{00000006-F0CC-45AE-ADAD-7582E656CFA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Caste!PivotTable19</c:name>
    <c:fmtId val="10"/>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Cast Contribution</a:t>
            </a:r>
          </a:p>
        </c:rich>
      </c:tx>
      <c:layout>
        <c:manualLayout>
          <c:xMode val="edge"/>
          <c:yMode val="edge"/>
          <c:x val="0.76419764216830843"/>
          <c:y val="2.6405879154637612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5"/>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9"/>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0"/>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1"/>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3"/>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4"/>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5"/>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6"/>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7"/>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9"/>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0"/>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1"/>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2"/>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3"/>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5"/>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6"/>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7"/>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8"/>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9"/>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1"/>
        <c:spPr>
          <a:gradFill>
            <a:gsLst>
              <a:gs pos="0">
                <a:srgbClr val="E19BD5"/>
              </a:gs>
              <a:gs pos="79000">
                <a:schemeClr val="accent1">
                  <a:lumMod val="75000"/>
                </a:schemeClr>
              </a:gs>
            </a:gsLst>
            <a:lin ang="5400000" scaled="1"/>
          </a:gradFill>
          <a:ln w="19050">
            <a:solidFill>
              <a:schemeClr val="lt1"/>
            </a:solidFill>
          </a:ln>
          <a:effectLst/>
        </c:spPr>
        <c:dLbl>
          <c:idx val="0"/>
          <c:layout>
            <c:manualLayout>
              <c:x val="9.3103441956051927E-2"/>
              <c:y val="-0.105934301964893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2"/>
        <c:spPr>
          <a:gradFill>
            <a:gsLst>
              <a:gs pos="14000">
                <a:srgbClr val="CC9BD5"/>
              </a:gs>
              <a:gs pos="79000">
                <a:schemeClr val="accent1">
                  <a:lumMod val="60000"/>
                  <a:lumOff val="40000"/>
                </a:schemeClr>
              </a:gs>
            </a:gsLst>
            <a:lin ang="5400000" scaled="1"/>
          </a:gradFill>
          <a:ln w="19050">
            <a:solidFill>
              <a:schemeClr val="lt1"/>
            </a:solidFill>
          </a:ln>
          <a:effectLst/>
        </c:spPr>
        <c:dLbl>
          <c:idx val="0"/>
          <c:layout>
            <c:manualLayout>
              <c:x val="0.1318965427710736"/>
              <c:y val="0.13903877132892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3"/>
        <c:spPr>
          <a:gradFill>
            <a:gsLst>
              <a:gs pos="14000">
                <a:srgbClr val="CC9BD5"/>
              </a:gs>
              <a:gs pos="79000">
                <a:schemeClr val="accent5">
                  <a:lumMod val="60000"/>
                  <a:lumOff val="40000"/>
                </a:schemeClr>
              </a:gs>
            </a:gsLst>
            <a:lin ang="5400000" scaled="1"/>
          </a:gradFill>
          <a:ln w="19050">
            <a:solidFill>
              <a:schemeClr val="lt1"/>
            </a:solidFill>
          </a:ln>
          <a:effectLst/>
        </c:spPr>
        <c:dLbl>
          <c:idx val="0"/>
          <c:layout>
            <c:manualLayout>
              <c:x val="6.2068961304034664E-2"/>
              <c:y val="6.62089387280585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4"/>
        <c:spPr>
          <a:gradFill>
            <a:gsLst>
              <a:gs pos="14000">
                <a:schemeClr val="accent5">
                  <a:lumMod val="40000"/>
                  <a:lumOff val="60000"/>
                </a:schemeClr>
              </a:gs>
              <a:gs pos="79000">
                <a:srgbClr val="E19BD5"/>
              </a:gs>
            </a:gsLst>
            <a:lin ang="5400000" scaled="1"/>
          </a:gradFill>
          <a:ln w="19050">
            <a:solidFill>
              <a:schemeClr val="lt1"/>
            </a:solidFill>
          </a:ln>
          <a:effectLst/>
        </c:spPr>
        <c:dLbl>
          <c:idx val="0"/>
          <c:layout>
            <c:manualLayout>
              <c:x val="-9.698275203755416E-2"/>
              <c:y val="7.945072647367021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5"/>
        <c:spPr>
          <a:gradFill>
            <a:gsLst>
              <a:gs pos="0">
                <a:schemeClr val="accent1">
                  <a:lumMod val="40000"/>
                  <a:lumOff val="60000"/>
                </a:schemeClr>
              </a:gs>
              <a:gs pos="100000">
                <a:srgbClr val="CC9BD5"/>
              </a:gs>
            </a:gsLst>
            <a:lin ang="5400000" scaled="1"/>
          </a:gradFill>
          <a:ln w="19050">
            <a:solidFill>
              <a:schemeClr val="lt1"/>
            </a:solidFill>
          </a:ln>
          <a:effectLst/>
        </c:spPr>
        <c:dLbl>
          <c:idx val="0"/>
          <c:layout>
            <c:manualLayout>
              <c:x val="-7.3706891548541181E-2"/>
              <c:y val="-0.145659665201728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8.8408332637870651E-2"/>
          <c:y val="0.1392249978428268"/>
          <c:w val="0.45409276233512202"/>
          <c:h val="0.77495589490460093"/>
        </c:manualLayout>
      </c:layout>
      <c:doughnutChart>
        <c:varyColors val="1"/>
        <c:ser>
          <c:idx val="0"/>
          <c:order val="0"/>
          <c:tx>
            <c:strRef>
              <c:f>'Client Caste'!$C$3</c:f>
              <c:strCache>
                <c:ptCount val="1"/>
                <c:pt idx="0">
                  <c:v>Total</c:v>
                </c:pt>
              </c:strCache>
            </c:strRef>
          </c:tx>
          <c:dPt>
            <c:idx val="0"/>
            <c:bubble3D val="0"/>
            <c:spPr>
              <a:gradFill>
                <a:gsLst>
                  <a:gs pos="0">
                    <a:srgbClr val="E19BD5"/>
                  </a:gs>
                  <a:gs pos="79000">
                    <a:schemeClr val="accent1">
                      <a:lumMod val="75000"/>
                    </a:schemeClr>
                  </a:gs>
                </a:gsLst>
                <a:lin ang="5400000" scaled="1"/>
              </a:gradFill>
              <a:ln w="19050">
                <a:solidFill>
                  <a:schemeClr val="lt1"/>
                </a:solidFill>
              </a:ln>
              <a:effectLst/>
            </c:spPr>
            <c:extLst>
              <c:ext xmlns:c16="http://schemas.microsoft.com/office/drawing/2014/chart" uri="{C3380CC4-5D6E-409C-BE32-E72D297353CC}">
                <c16:uniqueId val="{00000001-7230-4013-A43A-A28E3A481D23}"/>
              </c:ext>
            </c:extLst>
          </c:dPt>
          <c:dPt>
            <c:idx val="1"/>
            <c:bubble3D val="0"/>
            <c:spPr>
              <a:gradFill>
                <a:gsLst>
                  <a:gs pos="14000">
                    <a:srgbClr val="CC9BD5"/>
                  </a:gs>
                  <a:gs pos="79000">
                    <a:schemeClr val="accent1">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3-7230-4013-A43A-A28E3A481D23}"/>
              </c:ext>
            </c:extLst>
          </c:dPt>
          <c:dPt>
            <c:idx val="2"/>
            <c:bubble3D val="0"/>
            <c:spPr>
              <a:gradFill>
                <a:gsLst>
                  <a:gs pos="14000">
                    <a:srgbClr val="CC9BD5"/>
                  </a:gs>
                  <a:gs pos="79000">
                    <a:schemeClr val="accent5">
                      <a:lumMod val="60000"/>
                      <a:lumOff val="40000"/>
                    </a:schemeClr>
                  </a:gs>
                </a:gsLst>
                <a:lin ang="5400000" scaled="1"/>
              </a:gradFill>
              <a:ln w="19050">
                <a:solidFill>
                  <a:schemeClr val="lt1"/>
                </a:solidFill>
              </a:ln>
              <a:effectLst/>
            </c:spPr>
            <c:extLst>
              <c:ext xmlns:c16="http://schemas.microsoft.com/office/drawing/2014/chart" uri="{C3380CC4-5D6E-409C-BE32-E72D297353CC}">
                <c16:uniqueId val="{00000005-7230-4013-A43A-A28E3A481D23}"/>
              </c:ext>
            </c:extLst>
          </c:dPt>
          <c:dPt>
            <c:idx val="3"/>
            <c:bubble3D val="0"/>
            <c:spPr>
              <a:gradFill>
                <a:gsLst>
                  <a:gs pos="14000">
                    <a:schemeClr val="accent5">
                      <a:lumMod val="40000"/>
                      <a:lumOff val="60000"/>
                    </a:schemeClr>
                  </a:gs>
                  <a:gs pos="79000">
                    <a:srgbClr val="E19BD5"/>
                  </a:gs>
                </a:gsLst>
                <a:lin ang="5400000" scaled="1"/>
              </a:gradFill>
              <a:ln w="19050">
                <a:solidFill>
                  <a:schemeClr val="lt1"/>
                </a:solidFill>
              </a:ln>
              <a:effectLst/>
            </c:spPr>
            <c:extLst>
              <c:ext xmlns:c16="http://schemas.microsoft.com/office/drawing/2014/chart" uri="{C3380CC4-5D6E-409C-BE32-E72D297353CC}">
                <c16:uniqueId val="{00000007-7230-4013-A43A-A28E3A481D23}"/>
              </c:ext>
            </c:extLst>
          </c:dPt>
          <c:dPt>
            <c:idx val="4"/>
            <c:bubble3D val="0"/>
            <c:spPr>
              <a:gradFill>
                <a:gsLst>
                  <a:gs pos="0">
                    <a:schemeClr val="accent1">
                      <a:lumMod val="40000"/>
                      <a:lumOff val="6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9-7230-4013-A43A-A28E3A481D23}"/>
              </c:ext>
            </c:extLst>
          </c:dPt>
          <c:dLbls>
            <c:dLbl>
              <c:idx val="0"/>
              <c:layout>
                <c:manualLayout>
                  <c:x val="9.3103441956051927E-2"/>
                  <c:y val="-0.1059343019648936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7230-4013-A43A-A28E3A481D23}"/>
                </c:ext>
              </c:extLst>
            </c:dLbl>
            <c:dLbl>
              <c:idx val="1"/>
              <c:layout>
                <c:manualLayout>
                  <c:x val="0.1318965427710736"/>
                  <c:y val="0.13903877132892287"/>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7230-4013-A43A-A28E3A481D23}"/>
                </c:ext>
              </c:extLst>
            </c:dLbl>
            <c:dLbl>
              <c:idx val="2"/>
              <c:layout>
                <c:manualLayout>
                  <c:x val="6.2068961304034664E-2"/>
                  <c:y val="6.620893872805851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7230-4013-A43A-A28E3A481D23}"/>
                </c:ext>
              </c:extLst>
            </c:dLbl>
            <c:dLbl>
              <c:idx val="3"/>
              <c:layout>
                <c:manualLayout>
                  <c:x val="-9.698275203755416E-2"/>
                  <c:y val="7.9450726473670213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7230-4013-A43A-A28E3A481D23}"/>
                </c:ext>
              </c:extLst>
            </c:dLbl>
            <c:dLbl>
              <c:idx val="4"/>
              <c:layout>
                <c:manualLayout>
                  <c:x val="-7.3706891548541181E-2"/>
                  <c:y val="-0.14565966520172874"/>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7230-4013-A43A-A28E3A481D2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Caste'!$B$4:$B$9</c:f>
              <c:strCache>
                <c:ptCount val="5"/>
                <c:pt idx="0">
                  <c:v>General</c:v>
                </c:pt>
                <c:pt idx="1">
                  <c:v>Minority</c:v>
                </c:pt>
                <c:pt idx="2">
                  <c:v>OBC</c:v>
                </c:pt>
                <c:pt idx="3">
                  <c:v>SC</c:v>
                </c:pt>
                <c:pt idx="4">
                  <c:v>ST</c:v>
                </c:pt>
              </c:strCache>
            </c:strRef>
          </c:cat>
          <c:val>
            <c:numRef>
              <c:f>'Client Caste'!$C$4:$C$9</c:f>
              <c:numCache>
                <c:formatCode>General</c:formatCode>
                <c:ptCount val="5"/>
                <c:pt idx="0">
                  <c:v>76258170</c:v>
                </c:pt>
                <c:pt idx="1">
                  <c:v>41813995</c:v>
                </c:pt>
                <c:pt idx="2">
                  <c:v>34693959</c:v>
                </c:pt>
                <c:pt idx="3">
                  <c:v>51992626</c:v>
                </c:pt>
                <c:pt idx="4">
                  <c:v>97956734</c:v>
                </c:pt>
              </c:numCache>
            </c:numRef>
          </c:val>
          <c:extLst>
            <c:ext xmlns:c16="http://schemas.microsoft.com/office/drawing/2014/chart" uri="{C3380CC4-5D6E-409C-BE32-E72D297353CC}">
              <c16:uniqueId val="{0000000A-7230-4013-A43A-A28E3A481D23}"/>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Religion!PivotTable19</c:name>
    <c:fmtId val="12"/>
  </c:pivotSource>
  <c:chart>
    <c:title>
      <c:tx>
        <c:rich>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r>
              <a:rPr lang="en-US" sz="1200">
                <a:solidFill>
                  <a:schemeClr val="bg1"/>
                </a:solidFill>
                <a:latin typeface="Imprint MT Shadow" panose="04020605060303030202" pitchFamily="82" charset="0"/>
              </a:rPr>
              <a:t>Religion</a:t>
            </a:r>
            <a:r>
              <a:rPr lang="en-US" sz="1200" baseline="0">
                <a:solidFill>
                  <a:schemeClr val="bg1"/>
                </a:solidFill>
                <a:latin typeface="Imprint MT Shadow" panose="04020605060303030202" pitchFamily="82" charset="0"/>
              </a:rPr>
              <a:t> Contribution</a:t>
            </a:r>
            <a:endParaRPr lang="en-US" sz="1200">
              <a:solidFill>
                <a:schemeClr val="bg1"/>
              </a:solidFill>
              <a:latin typeface="Imprint MT Shadow" panose="04020605060303030202" pitchFamily="82" charset="0"/>
            </a:endParaRPr>
          </a:p>
        </c:rich>
      </c:tx>
      <c:layout>
        <c:manualLayout>
          <c:xMode val="edge"/>
          <c:yMode val="edge"/>
          <c:x val="0.64766861829107025"/>
          <c:y val="5.167464504198056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Imprint MT Shadow" panose="04020605060303030202" pitchFamily="82"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7"/>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8"/>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9"/>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1"/>
        <c:spPr>
          <a:solidFill>
            <a:schemeClr val="accent1"/>
          </a:solidFill>
          <a:ln w="19050">
            <a:solidFill>
              <a:schemeClr val="lt1"/>
            </a:solidFill>
          </a:ln>
          <a:effectLst/>
        </c:spPr>
        <c:dLbl>
          <c:idx val="0"/>
          <c:layout>
            <c:manualLayout>
              <c:x val="1.1911762912773068E-2"/>
              <c:y val="-0.1166026695176342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2"/>
        <c:spPr>
          <a:gradFill>
            <a:gsLst>
              <a:gs pos="0">
                <a:srgbClr val="E19BD5"/>
              </a:gs>
              <a:gs pos="37000">
                <a:schemeClr val="accent1">
                  <a:lumMod val="75000"/>
                </a:schemeClr>
              </a:gs>
            </a:gsLst>
            <a:lin ang="5400000" scaled="1"/>
          </a:gradFill>
          <a:ln w="19050">
            <a:solidFill>
              <a:schemeClr val="bg1"/>
            </a:solidFill>
          </a:ln>
          <a:effectLst/>
        </c:spPr>
        <c:dLbl>
          <c:idx val="0"/>
          <c:layout>
            <c:manualLayout>
              <c:x val="0.14294115495327681"/>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3"/>
        <c:spPr>
          <a:gradFill>
            <a:gsLst>
              <a:gs pos="0">
                <a:schemeClr val="accent1">
                  <a:lumMod val="60000"/>
                  <a:lumOff val="40000"/>
                </a:schemeClr>
              </a:gs>
              <a:gs pos="100000">
                <a:srgbClr val="CC9BD5"/>
              </a:gs>
            </a:gsLst>
            <a:lin ang="5400000" scaled="1"/>
          </a:gradFill>
          <a:ln w="19050">
            <a:solidFill>
              <a:schemeClr val="lt1"/>
            </a:solidFill>
          </a:ln>
          <a:effectLst/>
        </c:spPr>
        <c:dLbl>
          <c:idx val="0"/>
          <c:layout>
            <c:manualLayout>
              <c:x val="-0.13102939204050376"/>
              <c:y val="3.8867556505878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4"/>
        <c:spPr>
          <a:gradFill>
            <a:gsLst>
              <a:gs pos="0">
                <a:schemeClr val="accent5">
                  <a:lumMod val="75000"/>
                </a:schemeClr>
              </a:gs>
              <a:gs pos="100000">
                <a:srgbClr val="CC9BD5"/>
              </a:gs>
            </a:gsLst>
            <a:lin ang="5400000" scaled="1"/>
          </a:gradFill>
          <a:ln w="19050">
            <a:solidFill>
              <a:schemeClr val="lt1"/>
            </a:solidFill>
          </a:ln>
          <a:effectLst/>
        </c:spPr>
        <c:dLbl>
          <c:idx val="0"/>
          <c:layout>
            <c:manualLayout>
              <c:x val="-7.9411752751820469E-2"/>
              <c:y val="-0.136036447770573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9.0276084922158412E-2"/>
          <c:y val="0.1491459442524164"/>
          <c:w val="0.47794275803120156"/>
          <c:h val="0.77980141881486043"/>
        </c:manualLayout>
      </c:layout>
      <c:doughnutChart>
        <c:varyColors val="1"/>
        <c:ser>
          <c:idx val="0"/>
          <c:order val="0"/>
          <c:tx>
            <c:strRef>
              <c:f>'Client Religion'!$C$3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30E-46DC-9CD2-C83F25DC52E6}"/>
              </c:ext>
            </c:extLst>
          </c:dPt>
          <c:dPt>
            <c:idx val="1"/>
            <c:bubble3D val="0"/>
            <c:spPr>
              <a:gradFill>
                <a:gsLst>
                  <a:gs pos="0">
                    <a:srgbClr val="E19BD5"/>
                  </a:gs>
                  <a:gs pos="37000">
                    <a:schemeClr val="accent1">
                      <a:lumMod val="75000"/>
                    </a:schemeClr>
                  </a:gs>
                </a:gsLst>
                <a:lin ang="5400000" scaled="1"/>
              </a:gradFill>
              <a:ln w="19050">
                <a:solidFill>
                  <a:schemeClr val="bg1"/>
                </a:solidFill>
              </a:ln>
              <a:effectLst/>
            </c:spPr>
            <c:extLst>
              <c:ext xmlns:c16="http://schemas.microsoft.com/office/drawing/2014/chart" uri="{C3380CC4-5D6E-409C-BE32-E72D297353CC}">
                <c16:uniqueId val="{00000003-F30E-46DC-9CD2-C83F25DC52E6}"/>
              </c:ext>
            </c:extLst>
          </c:dPt>
          <c:dPt>
            <c:idx val="2"/>
            <c:bubble3D val="0"/>
            <c:spPr>
              <a:gradFill>
                <a:gsLst>
                  <a:gs pos="0">
                    <a:schemeClr val="accent1">
                      <a:lumMod val="60000"/>
                      <a:lumOff val="40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5-F30E-46DC-9CD2-C83F25DC52E6}"/>
              </c:ext>
            </c:extLst>
          </c:dPt>
          <c:dPt>
            <c:idx val="3"/>
            <c:bubble3D val="0"/>
            <c:spPr>
              <a:gradFill>
                <a:gsLst>
                  <a:gs pos="0">
                    <a:schemeClr val="accent5">
                      <a:lumMod val="75000"/>
                    </a:schemeClr>
                  </a:gs>
                  <a:gs pos="100000">
                    <a:srgbClr val="CC9BD5"/>
                  </a:gs>
                </a:gsLst>
                <a:lin ang="5400000" scaled="1"/>
              </a:gradFill>
              <a:ln w="19050">
                <a:solidFill>
                  <a:schemeClr val="lt1"/>
                </a:solidFill>
              </a:ln>
              <a:effectLst/>
            </c:spPr>
            <c:extLst>
              <c:ext xmlns:c16="http://schemas.microsoft.com/office/drawing/2014/chart" uri="{C3380CC4-5D6E-409C-BE32-E72D297353CC}">
                <c16:uniqueId val="{00000007-F30E-46DC-9CD2-C83F25DC52E6}"/>
              </c:ext>
            </c:extLst>
          </c:dPt>
          <c:dLbls>
            <c:dLbl>
              <c:idx val="0"/>
              <c:layout>
                <c:manualLayout>
                  <c:x val="1.1911762912773068E-2"/>
                  <c:y val="-0.1166026695176342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F30E-46DC-9CD2-C83F25DC52E6}"/>
                </c:ext>
              </c:extLst>
            </c:dLbl>
            <c:dLbl>
              <c:idx val="1"/>
              <c:layout>
                <c:manualLayout>
                  <c:x val="0.14294115495327681"/>
                  <c:y val="0"/>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F30E-46DC-9CD2-C83F25DC52E6}"/>
                </c:ext>
              </c:extLst>
            </c:dLbl>
            <c:dLbl>
              <c:idx val="2"/>
              <c:layout>
                <c:manualLayout>
                  <c:x val="-0.13102939204050376"/>
                  <c:y val="3.88675565058780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F30E-46DC-9CD2-C83F25DC52E6}"/>
                </c:ext>
              </c:extLst>
            </c:dLbl>
            <c:dLbl>
              <c:idx val="3"/>
              <c:layout>
                <c:manualLayout>
                  <c:x val="-7.9411752751820469E-2"/>
                  <c:y val="-0.13603644777057328"/>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F30E-46DC-9CD2-C83F25DC52E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'Client Religion'!$B$4:$B$8</c:f>
              <c:strCache>
                <c:ptCount val="4"/>
                <c:pt idx="0">
                  <c:v>Christian</c:v>
                </c:pt>
                <c:pt idx="1">
                  <c:v>Hindu</c:v>
                </c:pt>
                <c:pt idx="2">
                  <c:v>Muslim</c:v>
                </c:pt>
                <c:pt idx="3">
                  <c:v>Sikh</c:v>
                </c:pt>
              </c:strCache>
            </c:strRef>
          </c:cat>
          <c:val>
            <c:numRef>
              <c:f>'Client Religion'!$C$4:$C$8</c:f>
              <c:numCache>
                <c:formatCode>General</c:formatCode>
                <c:ptCount val="4"/>
                <c:pt idx="0">
                  <c:v>5585993</c:v>
                </c:pt>
                <c:pt idx="1">
                  <c:v>131926918</c:v>
                </c:pt>
                <c:pt idx="2">
                  <c:v>72537228</c:v>
                </c:pt>
                <c:pt idx="3">
                  <c:v>92665345</c:v>
                </c:pt>
              </c:numCache>
            </c:numRef>
          </c:val>
          <c:extLst>
            <c:ext xmlns:c16="http://schemas.microsoft.com/office/drawing/2014/chart" uri="{C3380CC4-5D6E-409C-BE32-E72D297353CC}">
              <c16:uniqueId val="{00000008-F30E-46DC-9CD2-C83F25DC52E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Imprint MT Shadow" panose="04020605060303030202" pitchFamily="82" charset="0"/>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DataAnalytics.xlsx]Clients!PivotTable18</c:name>
    <c:fmtId val="15"/>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IN"/>
              <a:t>.</a:t>
            </a:r>
          </a:p>
        </c:rich>
      </c:tx>
      <c:layout>
        <c:manualLayout>
          <c:xMode val="edge"/>
          <c:yMode val="edge"/>
          <c:x val="0.62781679957716841"/>
          <c:y val="2.2148394241417499E-2"/>
        </c:manualLayout>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2"/>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
        <c:idx val="3"/>
        <c:spPr>
          <a:pattFill prst="ltUpDiag">
            <a:fgClr>
              <a:schemeClr val="accent1"/>
            </a:fgClr>
            <a:bgClr>
              <a:schemeClr val="lt1"/>
            </a:bgClr>
          </a:pattFill>
          <a:ln w="34925" cap="rnd">
            <a:gradFill>
              <a:gsLst>
                <a:gs pos="61000">
                  <a:srgbClr val="CC9BD5"/>
                </a:gs>
                <a:gs pos="100000">
                  <a:schemeClr val="accent1">
                    <a:lumMod val="75000"/>
                  </a:schemeClr>
                </a:gs>
              </a:gsLst>
              <a:lin ang="5400000" scaled="1"/>
            </a:gra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Imprint MT Shadow" panose="04020605060303030202" pitchFamily="82" charset="0"/>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Clients!$C$3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Clients!$B$4:$B$11</c:f>
              <c:strCache>
                <c:ptCount val="7"/>
                <c:pt idx="0">
                  <c:v>Kavya Gupta</c:v>
                </c:pt>
                <c:pt idx="1">
                  <c:v>Kavya Malhotra</c:v>
                </c:pt>
                <c:pt idx="2">
                  <c:v>Kavya Reddy</c:v>
                </c:pt>
                <c:pt idx="3">
                  <c:v>Laksh Sharma</c:v>
                </c:pt>
                <c:pt idx="4">
                  <c:v>Nisha Chopra</c:v>
                </c:pt>
                <c:pt idx="5">
                  <c:v>Nisha Reddy</c:v>
                </c:pt>
                <c:pt idx="6">
                  <c:v>Vivaan Gupta</c:v>
                </c:pt>
              </c:strCache>
            </c:strRef>
          </c:cat>
          <c:val>
            <c:numRef>
              <c:f>Clients!$C$4:$C$11</c:f>
              <c:numCache>
                <c:formatCode>General</c:formatCode>
                <c:ptCount val="7"/>
                <c:pt idx="0">
                  <c:v>7903799</c:v>
                </c:pt>
                <c:pt idx="1">
                  <c:v>7957683</c:v>
                </c:pt>
                <c:pt idx="2">
                  <c:v>7518105</c:v>
                </c:pt>
                <c:pt idx="3">
                  <c:v>8164201</c:v>
                </c:pt>
                <c:pt idx="4">
                  <c:v>7671368</c:v>
                </c:pt>
                <c:pt idx="5">
                  <c:v>8775479</c:v>
                </c:pt>
                <c:pt idx="6">
                  <c:v>9082957</c:v>
                </c:pt>
              </c:numCache>
            </c:numRef>
          </c:val>
          <c:smooth val="0"/>
          <c:extLst>
            <c:ext xmlns:c16="http://schemas.microsoft.com/office/drawing/2014/chart" uri="{C3380CC4-5D6E-409C-BE32-E72D297353CC}">
              <c16:uniqueId val="{00000000-441C-4A7B-8652-0C081860EFE4}"/>
            </c:ext>
          </c:extLst>
        </c:ser>
        <c:dLbls>
          <c:dLblPos val="t"/>
          <c:showLegendKey val="0"/>
          <c:showVal val="1"/>
          <c:showCatName val="0"/>
          <c:showSerName val="0"/>
          <c:showPercent val="0"/>
          <c:showBubbleSize val="0"/>
        </c:dLbls>
        <c:dropLines>
          <c:spPr>
            <a:ln w="9525" cap="flat" cmpd="sng" algn="ctr">
              <a:gradFill>
                <a:gsLst>
                  <a:gs pos="21000">
                    <a:srgbClr val="E19BD5"/>
                  </a:gs>
                  <a:gs pos="100000">
                    <a:schemeClr val="accent1">
                      <a:lumMod val="30000"/>
                      <a:lumOff val="70000"/>
                    </a:schemeClr>
                  </a:gs>
                </a:gsLst>
                <a:lin ang="5400000" scaled="1"/>
              </a:gradFill>
              <a:round/>
            </a:ln>
            <a:effectLst/>
          </c:spPr>
        </c:dropLines>
        <c:marker val="1"/>
        <c:smooth val="0"/>
        <c:axId val="972542704"/>
        <c:axId val="972569744"/>
      </c:lineChart>
      <c:catAx>
        <c:axId val="972542704"/>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Imprint MT Shadow" panose="04020605060303030202" pitchFamily="82" charset="0"/>
                <a:ea typeface="+mn-ea"/>
                <a:cs typeface="+mn-cs"/>
              </a:defRPr>
            </a:pPr>
            <a:endParaRPr lang="en-US"/>
          </a:p>
        </c:txPr>
        <c:crossAx val="972569744"/>
        <c:crosses val="autoZero"/>
        <c:auto val="1"/>
        <c:lblAlgn val="ctr"/>
        <c:lblOffset val="100"/>
        <c:noMultiLvlLbl val="0"/>
      </c:catAx>
      <c:valAx>
        <c:axId val="972569744"/>
        <c:scaling>
          <c:orientation val="minMax"/>
        </c:scaling>
        <c:delete val="0"/>
        <c:axPos val="l"/>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Imprint MT Shadow" panose="04020605060303030202" pitchFamily="82" charset="0"/>
                <a:ea typeface="+mn-ea"/>
                <a:cs typeface="+mn-cs"/>
              </a:defRPr>
            </a:pPr>
            <a:endParaRPr lang="en-US"/>
          </a:p>
        </c:txPr>
        <c:crossAx val="97254270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DataAnalytics.xlsx]Clint Ownership!PivotTable19</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'Clint Ownership'!$C$3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FD4-4D07-83B1-A3265F416F2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FD4-4D07-83B1-A3265F416F2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FD4-4D07-83B1-A3265F416F24}"/>
              </c:ext>
            </c:extLst>
          </c:dPt>
          <c:cat>
            <c:strRef>
              <c:f>'Clint Ownership'!$B$4:$B$7</c:f>
              <c:strCache>
                <c:ptCount val="3"/>
                <c:pt idx="0">
                  <c:v>MORTGAGE</c:v>
                </c:pt>
                <c:pt idx="1">
                  <c:v>OWN</c:v>
                </c:pt>
                <c:pt idx="2">
                  <c:v>RENT</c:v>
                </c:pt>
              </c:strCache>
            </c:strRef>
          </c:cat>
          <c:val>
            <c:numRef>
              <c:f>'Clint Ownership'!$C$4:$C$7</c:f>
              <c:numCache>
                <c:formatCode>General</c:formatCode>
                <c:ptCount val="3"/>
                <c:pt idx="0">
                  <c:v>70973513</c:v>
                </c:pt>
                <c:pt idx="1">
                  <c:v>19961753</c:v>
                </c:pt>
                <c:pt idx="2">
                  <c:v>211780218</c:v>
                </c:pt>
              </c:numCache>
            </c:numRef>
          </c:val>
          <c:extLst>
            <c:ext xmlns:c16="http://schemas.microsoft.com/office/drawing/2014/chart" uri="{C3380CC4-5D6E-409C-BE32-E72D297353CC}">
              <c16:uniqueId val="{00000000-259A-40AB-A7EC-9959DE904A1E}"/>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Religion!PivotTable19</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doughnutChart>
        <c:varyColors val="1"/>
        <c:ser>
          <c:idx val="0"/>
          <c:order val="0"/>
          <c:tx>
            <c:strRef>
              <c:f>'Client Religion'!$C$3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097-4B53-9B41-389EDC17A41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097-4B53-9B41-389EDC17A41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097-4B53-9B41-389EDC17A41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097-4B53-9B41-389EDC17A41C}"/>
              </c:ext>
            </c:extLst>
          </c:dPt>
          <c:cat>
            <c:strRef>
              <c:f>'Client Religion'!$B$4:$B$8</c:f>
              <c:strCache>
                <c:ptCount val="4"/>
                <c:pt idx="0">
                  <c:v>Christian</c:v>
                </c:pt>
                <c:pt idx="1">
                  <c:v>Hindu</c:v>
                </c:pt>
                <c:pt idx="2">
                  <c:v>Muslim</c:v>
                </c:pt>
                <c:pt idx="3">
                  <c:v>Sikh</c:v>
                </c:pt>
              </c:strCache>
            </c:strRef>
          </c:cat>
          <c:val>
            <c:numRef>
              <c:f>'Client Religion'!$C$4:$C$8</c:f>
              <c:numCache>
                <c:formatCode>General</c:formatCode>
                <c:ptCount val="4"/>
                <c:pt idx="0">
                  <c:v>5585993</c:v>
                </c:pt>
                <c:pt idx="1">
                  <c:v>131926918</c:v>
                </c:pt>
                <c:pt idx="2">
                  <c:v>72537228</c:v>
                </c:pt>
                <c:pt idx="3">
                  <c:v>92665345</c:v>
                </c:pt>
              </c:numCache>
            </c:numRef>
          </c:val>
          <c:extLst>
            <c:ext xmlns:c16="http://schemas.microsoft.com/office/drawing/2014/chart" uri="{C3380CC4-5D6E-409C-BE32-E72D297353CC}">
              <c16:uniqueId val="{00000000-C172-444C-85B9-70909CB6898D}"/>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DataAnalytics.xlsx]Client Caste!PivotTable19</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'Client Caste'!$C$3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1E5-4201-AA4E-3BCC47BF46A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1E5-4201-AA4E-3BCC47BF46A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1E5-4201-AA4E-3BCC47BF46A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1E5-4201-AA4E-3BCC47BF46A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1E5-4201-AA4E-3BCC47BF46A2}"/>
              </c:ext>
            </c:extLst>
          </c:dPt>
          <c:cat>
            <c:strRef>
              <c:f>'Client Caste'!$B$4:$B$9</c:f>
              <c:strCache>
                <c:ptCount val="5"/>
                <c:pt idx="0">
                  <c:v>General</c:v>
                </c:pt>
                <c:pt idx="1">
                  <c:v>Minority</c:v>
                </c:pt>
                <c:pt idx="2">
                  <c:v>OBC</c:v>
                </c:pt>
                <c:pt idx="3">
                  <c:v>SC</c:v>
                </c:pt>
                <c:pt idx="4">
                  <c:v>ST</c:v>
                </c:pt>
              </c:strCache>
            </c:strRef>
          </c:cat>
          <c:val>
            <c:numRef>
              <c:f>'Client Caste'!$C$4:$C$9</c:f>
              <c:numCache>
                <c:formatCode>General</c:formatCode>
                <c:ptCount val="5"/>
                <c:pt idx="0">
                  <c:v>76258170</c:v>
                </c:pt>
                <c:pt idx="1">
                  <c:v>41813995</c:v>
                </c:pt>
                <c:pt idx="2">
                  <c:v>34693959</c:v>
                </c:pt>
                <c:pt idx="3">
                  <c:v>51992626</c:v>
                </c:pt>
                <c:pt idx="4">
                  <c:v>97956734</c:v>
                </c:pt>
              </c:numCache>
            </c:numRef>
          </c:val>
          <c:extLst>
            <c:ext xmlns:c16="http://schemas.microsoft.com/office/drawing/2014/chart" uri="{C3380CC4-5D6E-409C-BE32-E72D297353CC}">
              <c16:uniqueId val="{00000000-8FD2-42E9-8F51-AE78F0DC159B}"/>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_xlchart.v1.1</cx:f>
      </cx:numDim>
    </cx:data>
  </cx:chartData>
  <cx:chart>
    <cx:title pos="t" align="ctr" overlay="0">
      <cx:tx>
        <cx:rich>
          <a:bodyPr spcFirstLastPara="1" vertOverflow="ellipsis" wrap="square" lIns="0" tIns="0" rIns="0" bIns="0" anchor="ctr" anchorCtr="1"/>
          <a:lstStyle/>
          <a:p>
            <a:pPr algn="ctr">
              <a:defRPr lang="en-US" sz="1600" b="0" i="0" u="none" strike="noStrike" kern="1200" spc="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sz="1600">
                <a:solidFill>
                  <a:schemeClr val="bg1"/>
                </a:solidFill>
                <a:latin typeface="Imprint MT Shadow" panose="04020605060303030202" pitchFamily="82" charset="0"/>
              </a:rPr>
              <a:t>Category Contribution</a:t>
            </a:r>
            <a:endParaRPr lang="en-US">
              <a:solidFill>
                <a:schemeClr val="bg1"/>
              </a:solidFill>
              <a:latin typeface="Imprint MT Shadow" panose="04020605060303030202" pitchFamily="82" charset="0"/>
            </a:endParaRPr>
          </a:p>
        </cx:rich>
      </cx:tx>
    </cx:title>
    <cx:plotArea>
      <cx:plotAreaRegion>
        <cx:series layoutId="waterfall" uniqueId="{F1328C8C-E53C-4350-BA9D-11EEAED3CF49}">
          <cx:spPr>
            <a:gradFill>
              <a:gsLst>
                <a:gs pos="79000">
                  <a:srgbClr val="C198E0"/>
                </a:gs>
                <a:gs pos="0">
                  <a:schemeClr val="accent1">
                    <a:lumMod val="60000"/>
                    <a:lumOff val="40000"/>
                  </a:schemeClr>
                </a:gs>
              </a:gsLst>
              <a:lin ang="5400000" scaled="1"/>
            </a:gradFill>
            <a:ln>
              <a:solidFill>
                <a:schemeClr val="bg1"/>
              </a:solidFill>
            </a:ln>
          </cx:spPr>
          <cx:dataPt idx="7">
            <cx:spPr>
              <a:gradFill>
                <a:gsLst>
                  <a:gs pos="62000">
                    <a:srgbClr val="C198E0"/>
                  </a:gs>
                  <a:gs pos="37000">
                    <a:schemeClr val="accent1">
                      <a:lumMod val="60000"/>
                      <a:lumOff val="40000"/>
                    </a:schemeClr>
                  </a:gs>
                </a:gsLst>
                <a:lin ang="6600000" scaled="0"/>
              </a:gradFill>
            </cx:spPr>
          </cx:dataPt>
          <cx:dataLabels pos="outEnd">
            <cx:numFmt formatCode="#,##0.0,,&quot;M&quot;" sourceLinked="0"/>
            <cx:txPr>
              <a:bodyPr spcFirstLastPara="1" vertOverflow="ellipsis" wrap="square" lIns="0" tIns="0" rIns="0" bIns="0" anchor="ctr" anchorCtr="1">
                <a:spAutoFit/>
              </a:bodyPr>
              <a:lstStyle/>
              <a:p>
                <a:pPr>
                  <a:defRPr lang="en-US" sz="900" b="0" i="0" u="none" strike="noStrike" kern="120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7"/>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spPr>
            <a:ln>
              <a:solidFill>
                <a:schemeClr val="bg1">
                  <a:alpha val="25000"/>
                </a:schemeClr>
              </a:solidFill>
            </a:ln>
          </cx:spPr>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10.xml><?xml version="1.0" encoding="utf-8"?>
<cx:chartSpace xmlns:a="http://schemas.openxmlformats.org/drawingml/2006/main" xmlns:r="http://schemas.openxmlformats.org/officeDocument/2006/relationships" xmlns:cx="http://schemas.microsoft.com/office/drawing/2014/chartex">
  <cx:chartData>
    <cx:data id="0">
      <cx:strDim type="cat">
        <cx:f>_xlchart.v1.18</cx:f>
      </cx:strDim>
      <cx:numDim type="val">
        <cx:f>_xlchart.v1.19</cx:f>
      </cx:numDim>
    </cx:data>
  </cx:chartData>
  <cx:chart>
    <cx:title pos="t" align="ctr" overlay="0">
      <cx:tx>
        <cx:rich>
          <a:bodyPr spcFirstLastPara="1" vertOverflow="ellipsis" wrap="square" lIns="0" tIns="0" rIns="0" bIns="0" anchor="ctr" anchorCtr="1"/>
          <a:lstStyle/>
          <a:p>
            <a:pPr algn="ctr">
              <a:defRPr lang="en-US" sz="1600" b="0" i="0" u="none" strike="noStrike" kern="1200" spc="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sz="1600">
                <a:solidFill>
                  <a:schemeClr val="bg1"/>
                </a:solidFill>
                <a:latin typeface="Imprint MT Shadow" panose="04020605060303030202" pitchFamily="82" charset="0"/>
              </a:rPr>
              <a:t>Category Contribution</a:t>
            </a:r>
            <a:endParaRPr lang="en-US">
              <a:solidFill>
                <a:schemeClr val="bg1"/>
              </a:solidFill>
              <a:latin typeface="Imprint MT Shadow" panose="04020605060303030202" pitchFamily="82" charset="0"/>
            </a:endParaRPr>
          </a:p>
        </cx:rich>
      </cx:tx>
    </cx:title>
    <cx:plotArea>
      <cx:plotAreaRegion>
        <cx:series layoutId="waterfall" uniqueId="{F1328C8C-E53C-4350-BA9D-11EEAED3CF49}">
          <cx:spPr>
            <a:gradFill>
              <a:gsLst>
                <a:gs pos="79000">
                  <a:srgbClr val="C198E0"/>
                </a:gs>
                <a:gs pos="0">
                  <a:schemeClr val="accent1">
                    <a:lumMod val="60000"/>
                    <a:lumOff val="40000"/>
                  </a:schemeClr>
                </a:gs>
              </a:gsLst>
              <a:lin ang="5400000" scaled="1"/>
            </a:gradFill>
            <a:ln>
              <a:solidFill>
                <a:schemeClr val="bg1"/>
              </a:solidFill>
            </a:ln>
          </cx:spPr>
          <cx:dataPt idx="7">
            <cx:spPr>
              <a:gradFill>
                <a:gsLst>
                  <a:gs pos="62000">
                    <a:srgbClr val="C198E0"/>
                  </a:gs>
                  <a:gs pos="37000">
                    <a:schemeClr val="accent1">
                      <a:lumMod val="60000"/>
                      <a:lumOff val="40000"/>
                    </a:schemeClr>
                  </a:gs>
                </a:gsLst>
                <a:lin ang="6600000" scaled="0"/>
              </a:gradFill>
            </cx:spPr>
          </cx:dataPt>
          <cx:dataLabels pos="outEnd">
            <cx:numFmt formatCode="#,##0.0,,&quot;M&quot;" sourceLinked="0"/>
            <cx:txPr>
              <a:bodyPr spcFirstLastPara="1" vertOverflow="ellipsis" wrap="square" lIns="0" tIns="0" rIns="0" bIns="0" anchor="ctr" anchorCtr="1">
                <a:spAutoFit/>
              </a:bodyPr>
              <a:lstStyle/>
              <a:p>
                <a:pPr>
                  <a:defRPr lang="en-US" sz="900" b="0" i="0" u="none" strike="noStrike" kern="120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7"/>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spPr>
            <a:ln>
              <a:solidFill>
                <a:schemeClr val="bg1">
                  <a:alpha val="25000"/>
                </a:schemeClr>
              </a:solidFill>
            </a:ln>
          </cx:spPr>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11.xml><?xml version="1.0" encoding="utf-8"?>
<cx:chartSpace xmlns:a="http://schemas.openxmlformats.org/drawingml/2006/main" xmlns:r="http://schemas.openxmlformats.org/officeDocument/2006/relationships" xmlns:cx="http://schemas.microsoft.com/office/drawing/2014/chartex">
  <cx:chartData>
    <cx:data id="0">
      <cx:strDim type="cat">
        <cx:f>_xlchart.v1.20</cx:f>
      </cx:strDim>
      <cx:numDim type="val">
        <cx:f>_xlchart.v1.21</cx:f>
      </cx:numDim>
    </cx:data>
  </cx:chartData>
  <cx:chart>
    <cx:title pos="t" align="ctr" overlay="0">
      <cx:tx>
        <cx:rich>
          <a:bodyPr spcFirstLastPara="1" vertOverflow="ellipsis" wrap="square" lIns="0" tIns="0" rIns="0" bIns="0" anchor="ctr" anchorCtr="1"/>
          <a:lstStyle/>
          <a:p>
            <a:pPr algn="ct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a:solidFill>
                  <a:schemeClr val="bg1"/>
                </a:solidFill>
                <a:latin typeface="Imprint MT Shadow" panose="04020605060303030202" pitchFamily="82" charset="0"/>
              </a:rPr>
              <a:t>Age Distribution</a:t>
            </a:r>
          </a:p>
        </cx:rich>
      </cx:tx>
    </cx:title>
    <cx:plotArea>
      <cx:plotAreaRegion>
        <cx:series layoutId="waterfall" uniqueId="{30659999-143A-44DB-8F5D-361EA87ED92A}">
          <cx:spPr>
            <a:gradFill>
              <a:gsLst>
                <a:gs pos="0">
                  <a:schemeClr val="accent1">
                    <a:lumMod val="75000"/>
                  </a:schemeClr>
                </a:gs>
                <a:gs pos="100000">
                  <a:srgbClr val="CC9BD5"/>
                </a:gs>
              </a:gsLst>
              <a:lin ang="5400000" scaled="1"/>
            </a:gradFill>
            <a:ln>
              <a:solidFill>
                <a:schemeClr val="bg1"/>
              </a:solidFill>
            </a:ln>
          </cx:spPr>
          <cx:dataPt idx="5"/>
          <cx:dataLabels pos="outEnd">
            <cx:numFmt formatCode="#,##0.0,,&quot;M&quot;" sourceLinked="0"/>
            <cx:txPr>
              <a:bodyPr spcFirstLastPara="1" vertOverflow="ellipsis" wrap="square" lIns="0" tIns="0" rIns="0" bIns="0" anchor="ctr" anchorCtr="1">
                <a:spAutoFit/>
              </a:bodyPr>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5"/>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12.xml><?xml version="1.0" encoding="utf-8"?>
<cx:chartSpace xmlns:a="http://schemas.openxmlformats.org/drawingml/2006/main" xmlns:r="http://schemas.openxmlformats.org/officeDocument/2006/relationships" xmlns:cx="http://schemas.microsoft.com/office/drawing/2014/chartex">
  <cx:chartData>
    <cx:data id="0">
      <cx:strDim type="cat">
        <cx:f>_xlchart.v1.22</cx:f>
      </cx:strDim>
      <cx:numDim type="val">
        <cx:f>_xlchart.v1.23</cx:f>
      </cx:numDim>
    </cx:data>
  </cx:chartData>
  <cx:chart>
    <cx:title pos="t" align="ctr" overlay="0">
      <cx:tx>
        <cx:rich>
          <a:bodyPr spcFirstLastPara="1" vertOverflow="ellipsis" wrap="square" lIns="0" tIns="0" rIns="0" bIns="0" anchor="ctr" anchorCtr="1"/>
          <a:lstStyle/>
          <a:p>
            <a:pPr algn="ct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a:solidFill>
                  <a:schemeClr val="bg1"/>
                </a:solidFill>
                <a:latin typeface="Imprint MT Shadow" panose="04020605060303030202" pitchFamily="82" charset="0"/>
              </a:rPr>
              <a:t>Age Distribution</a:t>
            </a:r>
          </a:p>
        </cx:rich>
      </cx:tx>
    </cx:title>
    <cx:plotArea>
      <cx:plotAreaRegion>
        <cx:series layoutId="waterfall" uniqueId="{30659999-143A-44DB-8F5D-361EA87ED92A}">
          <cx:spPr>
            <a:gradFill>
              <a:gsLst>
                <a:gs pos="0">
                  <a:schemeClr val="accent1">
                    <a:lumMod val="75000"/>
                  </a:schemeClr>
                </a:gs>
                <a:gs pos="100000">
                  <a:srgbClr val="CC9BD5"/>
                </a:gs>
              </a:gsLst>
              <a:lin ang="5400000" scaled="1"/>
            </a:gradFill>
            <a:ln>
              <a:solidFill>
                <a:schemeClr val="bg1"/>
              </a:solidFill>
            </a:ln>
          </cx:spPr>
          <cx:dataPt idx="5"/>
          <cx:dataLabels pos="outEnd">
            <cx:numFmt formatCode="#,##0.0,,&quot;M&quot;" sourceLinked="0"/>
            <cx:txPr>
              <a:bodyPr spcFirstLastPara="1" vertOverflow="ellipsis" wrap="square" lIns="0" tIns="0" rIns="0" bIns="0" anchor="ctr" anchorCtr="1">
                <a:spAutoFit/>
              </a:bodyPr>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5"/>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13.xml><?xml version="1.0" encoding="utf-8"?>
<cx:chartSpace xmlns:a="http://schemas.openxmlformats.org/drawingml/2006/main" xmlns:r="http://schemas.openxmlformats.org/officeDocument/2006/relationships" xmlns:cx="http://schemas.microsoft.com/office/drawing/2014/chartex">
  <cx:chartData>
    <cx:data id="0">
      <cx:strDim type="cat">
        <cx:f>_xlchart.v1.24</cx:f>
      </cx:strDim>
      <cx:numDim type="val">
        <cx:f>_xlchart.v1.25</cx:f>
      </cx:numDim>
    </cx:data>
  </cx:chartData>
  <cx:chart>
    <cx:title pos="t" align="ctr" overlay="0">
      <cx:tx>
        <cx:rich>
          <a:bodyPr spcFirstLastPara="1" vertOverflow="ellipsis" wrap="square" lIns="0" tIns="0" rIns="0" bIns="0" anchor="ctr" anchorCtr="1"/>
          <a:lstStyle/>
          <a:p>
            <a:pPr algn="ct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a:solidFill>
                  <a:schemeClr val="bg1"/>
                </a:solidFill>
                <a:latin typeface="Imprint MT Shadow" panose="04020605060303030202" pitchFamily="82" charset="0"/>
              </a:rPr>
              <a:t>Age Distribution</a:t>
            </a:r>
          </a:p>
        </cx:rich>
      </cx:tx>
    </cx:title>
    <cx:plotArea>
      <cx:plotAreaRegion>
        <cx:series layoutId="waterfall" uniqueId="{30659999-143A-44DB-8F5D-361EA87ED92A}">
          <cx:spPr>
            <a:gradFill>
              <a:gsLst>
                <a:gs pos="0">
                  <a:schemeClr val="accent1">
                    <a:lumMod val="75000"/>
                  </a:schemeClr>
                </a:gs>
                <a:gs pos="100000">
                  <a:srgbClr val="CC9BD5"/>
                </a:gs>
              </a:gsLst>
              <a:lin ang="5400000" scaled="1"/>
            </a:gradFill>
            <a:ln>
              <a:solidFill>
                <a:schemeClr val="bg1"/>
              </a:solidFill>
            </a:ln>
          </cx:spPr>
          <cx:dataPt idx="5"/>
          <cx:dataLabels pos="outEnd">
            <cx:numFmt formatCode="#,##0.0,,&quot;M&quot;" sourceLinked="0"/>
            <cx:txPr>
              <a:bodyPr spcFirstLastPara="1" vertOverflow="ellipsis" wrap="square" lIns="0" tIns="0" rIns="0" bIns="0" anchor="ctr" anchorCtr="1">
                <a:spAutoFit/>
              </a:bodyPr>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5"/>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14.xml><?xml version="1.0" encoding="utf-8"?>
<cx:chartSpace xmlns:a="http://schemas.openxmlformats.org/drawingml/2006/main" xmlns:r="http://schemas.openxmlformats.org/officeDocument/2006/relationships" xmlns:cx="http://schemas.microsoft.com/office/drawing/2014/chartex">
  <cx:chartData>
    <cx:data id="0">
      <cx:strDim type="cat">
        <cx:f>_xlchart.v1.26</cx:f>
      </cx:strDim>
      <cx:numDim type="val">
        <cx:f>_xlchart.v1.27</cx:f>
      </cx:numDim>
    </cx:data>
  </cx:chartData>
  <cx:chart>
    <cx:title pos="t" align="ctr" overlay="0">
      <cx:tx>
        <cx:rich>
          <a:bodyPr spcFirstLastPara="1" vertOverflow="ellipsis" wrap="square" lIns="0" tIns="0" rIns="0" bIns="0" anchor="ctr" anchorCtr="1"/>
          <a:lstStyle/>
          <a:p>
            <a:pPr algn="ct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a:solidFill>
                  <a:schemeClr val="bg1"/>
                </a:solidFill>
                <a:latin typeface="Imprint MT Shadow" panose="04020605060303030202" pitchFamily="82" charset="0"/>
              </a:rPr>
              <a:t>Age Distribution</a:t>
            </a:r>
          </a:p>
        </cx:rich>
      </cx:tx>
    </cx:title>
    <cx:plotArea>
      <cx:plotAreaRegion>
        <cx:series layoutId="waterfall" uniqueId="{30659999-143A-44DB-8F5D-361EA87ED92A}">
          <cx:spPr>
            <a:gradFill>
              <a:gsLst>
                <a:gs pos="0">
                  <a:schemeClr val="accent1">
                    <a:lumMod val="75000"/>
                  </a:schemeClr>
                </a:gs>
                <a:gs pos="100000">
                  <a:srgbClr val="CC9BD5"/>
                </a:gs>
              </a:gsLst>
              <a:lin ang="5400000" scaled="1"/>
            </a:gradFill>
            <a:ln>
              <a:solidFill>
                <a:schemeClr val="bg1"/>
              </a:solidFill>
            </a:ln>
          </cx:spPr>
          <cx:dataPt idx="5"/>
          <cx:dataLabels pos="outEnd">
            <cx:numFmt formatCode="#,##0.0,,&quot;M&quot;" sourceLinked="0"/>
            <cx:txPr>
              <a:bodyPr spcFirstLastPara="1" vertOverflow="ellipsis" wrap="square" lIns="0" tIns="0" rIns="0" bIns="0" anchor="ctr" anchorCtr="1">
                <a:spAutoFit/>
              </a:bodyPr>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5"/>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val">
        <cx:f>_xlchart.v1.3</cx:f>
      </cx:numDim>
    </cx:data>
  </cx:chartData>
  <cx:chart>
    <cx:title pos="t" align="ctr" overlay="0"/>
    <cx:plotArea>
      <cx:plotAreaRegion>
        <cx:series layoutId="waterfall" uniqueId="{E9D51FCE-B41E-47C6-B427-89C12512B2DD}">
          <cx:dataLabels pos="outEnd">
            <cx:visibility seriesName="0" categoryName="0" value="1"/>
          </cx:dataLabels>
          <cx:dataId val="0"/>
          <cx:layoutPr>
            <cx:subtotals>
              <cx:idx val="6"/>
            </cx:subtotals>
          </cx:layoutPr>
        </cx:series>
      </cx:plotAreaRegion>
      <cx:axis id="0">
        <cx:catScaling gapWidth="0.5"/>
        <cx:tickLabels/>
      </cx:axis>
      <cx:axis id="1">
        <cx:valScaling/>
        <cx:majorGridlines/>
        <cx:tickLabels/>
      </cx:axis>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val">
        <cx:f>_xlchart.v1.5</cx:f>
      </cx:numDim>
    </cx:data>
  </cx:chartData>
  <cx:chart>
    <cx:title pos="t" align="ctr" overlay="0"/>
    <cx:plotArea>
      <cx:plotAreaRegion>
        <cx:series layoutId="waterfall" uniqueId="{26784FE5-F283-49E3-844E-3B3E6D0999CB}">
          <cx:dataLabels pos="outEnd">
            <cx:visibility seriesName="0" categoryName="0" value="1"/>
          </cx:dataLabels>
          <cx:dataId val="0"/>
          <cx:layoutPr>
            <cx:subtotals>
              <cx:idx val="6"/>
            </cx:subtotals>
          </cx:layoutPr>
        </cx:series>
      </cx:plotAreaRegion>
      <cx:axis id="0">
        <cx:catScaling gapWidth="0.5"/>
        <cx:tickLabels/>
      </cx:axis>
      <cx:axis id="1">
        <cx:valScaling/>
        <cx:majorGridlines/>
        <cx:tickLabels/>
      </cx:axis>
    </cx:plotArea>
    <cx:legend pos="t"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val">
        <cx:f>_xlchart.v1.7</cx:f>
      </cx:numDim>
    </cx:data>
  </cx:chartData>
  <cx:chart>
    <cx:title pos="t" align="ctr" overlay="0"/>
    <cx:plotArea>
      <cx:plotAreaRegion>
        <cx:series layoutId="waterfall" uniqueId="{30659999-143A-44DB-8F5D-361EA87ED92A}">
          <cx:dataLabels pos="outEnd">
            <cx:visibility seriesName="0" categoryName="0" value="1"/>
          </cx:dataLabels>
          <cx:dataId val="0"/>
          <cx:layoutPr>
            <cx:subtotals>
              <cx:idx val="5"/>
            </cx:subtotals>
          </cx:layoutPr>
        </cx:series>
      </cx:plotAreaRegion>
      <cx:axis id="0">
        <cx:catScaling gapWidth="0.5"/>
        <cx:tickLabels/>
      </cx:axis>
      <cx:axis id="1">
        <cx:valScaling/>
        <cx:majorGridlines/>
        <cx:tickLabels/>
      </cx:axis>
    </cx:plotArea>
    <cx:legend pos="t" align="ctr"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_xlchart.v1.8</cx:f>
      </cx:strDim>
      <cx:numDim type="val">
        <cx:f>_xlchart.v1.9</cx:f>
      </cx:numDim>
    </cx:data>
  </cx:chartData>
  <cx:chart>
    <cx:title pos="t" align="ctr" overlay="0">
      <cx:tx>
        <cx:rich>
          <a:bodyPr spcFirstLastPara="1" vertOverflow="ellipsis" wrap="square" lIns="0" tIns="0" rIns="0" bIns="0" anchor="ctr" anchorCtr="1"/>
          <a:lstStyle/>
          <a:p>
            <a:pPr algn="ctr">
              <a:defRPr lang="en-US" sz="1600" b="0" i="0" u="none" strike="noStrike" kern="1200" spc="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sz="1600">
                <a:solidFill>
                  <a:schemeClr val="bg1"/>
                </a:solidFill>
                <a:latin typeface="Imprint MT Shadow" panose="04020605060303030202" pitchFamily="82" charset="0"/>
              </a:rPr>
              <a:t>Category Contribution</a:t>
            </a:r>
            <a:endParaRPr lang="en-US">
              <a:solidFill>
                <a:schemeClr val="bg1"/>
              </a:solidFill>
              <a:latin typeface="Imprint MT Shadow" panose="04020605060303030202" pitchFamily="82" charset="0"/>
            </a:endParaRPr>
          </a:p>
        </cx:rich>
      </cx:tx>
    </cx:title>
    <cx:plotArea>
      <cx:plotAreaRegion>
        <cx:series layoutId="waterfall" uniqueId="{F1328C8C-E53C-4350-BA9D-11EEAED3CF49}">
          <cx:spPr>
            <a:gradFill>
              <a:gsLst>
                <a:gs pos="79000">
                  <a:srgbClr val="C198E0"/>
                </a:gs>
                <a:gs pos="0">
                  <a:schemeClr val="accent1">
                    <a:lumMod val="60000"/>
                    <a:lumOff val="40000"/>
                  </a:schemeClr>
                </a:gs>
              </a:gsLst>
              <a:lin ang="5400000" scaled="1"/>
            </a:gradFill>
            <a:ln>
              <a:solidFill>
                <a:schemeClr val="bg1"/>
              </a:solidFill>
            </a:ln>
          </cx:spPr>
          <cx:dataPt idx="7">
            <cx:spPr>
              <a:gradFill>
                <a:gsLst>
                  <a:gs pos="62000">
                    <a:srgbClr val="C198E0"/>
                  </a:gs>
                  <a:gs pos="37000">
                    <a:schemeClr val="accent1">
                      <a:lumMod val="60000"/>
                      <a:lumOff val="40000"/>
                    </a:schemeClr>
                  </a:gs>
                </a:gsLst>
                <a:lin ang="6600000" scaled="0"/>
              </a:gradFill>
            </cx:spPr>
          </cx:dataPt>
          <cx:dataLabels pos="outEnd">
            <cx:numFmt formatCode="#,##0.0,,&quot;M&quot;" sourceLinked="0"/>
            <cx:txPr>
              <a:bodyPr spcFirstLastPara="1" vertOverflow="ellipsis" wrap="square" lIns="0" tIns="0" rIns="0" bIns="0" anchor="ctr" anchorCtr="1">
                <a:spAutoFit/>
              </a:bodyPr>
              <a:lstStyle/>
              <a:p>
                <a:pPr>
                  <a:defRPr lang="en-US" sz="900" b="0" i="0" u="none" strike="noStrike" kern="120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7"/>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spPr>
            <a:ln>
              <a:solidFill>
                <a:schemeClr val="bg1">
                  <a:alpha val="25000"/>
                </a:schemeClr>
              </a:solidFill>
            </a:ln>
          </cx:spPr>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val">
        <cx:f>_xlchart.v1.11</cx:f>
      </cx:numDim>
    </cx:data>
  </cx:chartData>
  <cx:chart>
    <cx:title pos="t" align="ctr" overlay="0">
      <cx:tx>
        <cx:rich>
          <a:bodyPr spcFirstLastPara="1" vertOverflow="ellipsis" wrap="square" lIns="0" tIns="0" rIns="0" bIns="0" anchor="ctr" anchorCtr="1"/>
          <a:lstStyle/>
          <a:p>
            <a:pPr algn="ct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a:solidFill>
                  <a:schemeClr val="bg1"/>
                </a:solidFill>
                <a:latin typeface="Imprint MT Shadow" panose="04020605060303030202" pitchFamily="82" charset="0"/>
              </a:rPr>
              <a:t>Age Distribution</a:t>
            </a:r>
          </a:p>
        </cx:rich>
      </cx:tx>
    </cx:title>
    <cx:plotArea>
      <cx:plotAreaRegion>
        <cx:series layoutId="waterfall" uniqueId="{30659999-143A-44DB-8F5D-361EA87ED92A}">
          <cx:spPr>
            <a:gradFill>
              <a:gsLst>
                <a:gs pos="0">
                  <a:schemeClr val="accent1">
                    <a:lumMod val="75000"/>
                  </a:schemeClr>
                </a:gs>
                <a:gs pos="100000">
                  <a:srgbClr val="CC9BD5"/>
                </a:gs>
              </a:gsLst>
              <a:lin ang="5400000" scaled="1"/>
            </a:gradFill>
            <a:ln>
              <a:solidFill>
                <a:schemeClr val="bg1"/>
              </a:solidFill>
            </a:ln>
          </cx:spPr>
          <cx:dataPt idx="5"/>
          <cx:dataLabels pos="outEnd">
            <cx:numFmt formatCode="#,##0.0,,&quot;M&quot;" sourceLinked="0"/>
            <cx:txPr>
              <a:bodyPr spcFirstLastPara="1" vertOverflow="ellipsis" wrap="square" lIns="0" tIns="0" rIns="0" bIns="0" anchor="ctr" anchorCtr="1">
                <a:spAutoFit/>
              </a:bodyPr>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5"/>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strDim type="cat">
        <cx:f>_xlchart.v1.12</cx:f>
      </cx:strDim>
      <cx:numDim type="val">
        <cx:f>_xlchart.v1.13</cx:f>
      </cx:numDim>
    </cx:data>
  </cx:chartData>
  <cx:chart>
    <cx:title pos="t" align="ctr" overlay="0">
      <cx:tx>
        <cx:rich>
          <a:bodyPr spcFirstLastPara="1" vertOverflow="ellipsis" wrap="square" lIns="0" tIns="0" rIns="0" bIns="0" anchor="ctr" anchorCtr="1"/>
          <a:lstStyle/>
          <a:p>
            <a:pPr algn="ctr">
              <a:defRPr lang="en-US" sz="1600" b="0" i="0" u="none" strike="noStrike" kern="1200" spc="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sz="1600">
                <a:solidFill>
                  <a:schemeClr val="bg1"/>
                </a:solidFill>
                <a:latin typeface="Imprint MT Shadow" panose="04020605060303030202" pitchFamily="82" charset="0"/>
              </a:rPr>
              <a:t>Category Contribution</a:t>
            </a:r>
            <a:endParaRPr lang="en-US">
              <a:solidFill>
                <a:schemeClr val="bg1"/>
              </a:solidFill>
              <a:latin typeface="Imprint MT Shadow" panose="04020605060303030202" pitchFamily="82" charset="0"/>
            </a:endParaRPr>
          </a:p>
        </cx:rich>
      </cx:tx>
    </cx:title>
    <cx:plotArea>
      <cx:plotAreaRegion>
        <cx:series layoutId="waterfall" uniqueId="{F1328C8C-E53C-4350-BA9D-11EEAED3CF49}">
          <cx:spPr>
            <a:gradFill>
              <a:gsLst>
                <a:gs pos="79000">
                  <a:srgbClr val="C198E0"/>
                </a:gs>
                <a:gs pos="0">
                  <a:schemeClr val="accent1">
                    <a:lumMod val="60000"/>
                    <a:lumOff val="40000"/>
                  </a:schemeClr>
                </a:gs>
              </a:gsLst>
              <a:lin ang="5400000" scaled="1"/>
            </a:gradFill>
            <a:ln>
              <a:solidFill>
                <a:schemeClr val="bg1"/>
              </a:solidFill>
            </a:ln>
          </cx:spPr>
          <cx:dataPt idx="7">
            <cx:spPr>
              <a:gradFill>
                <a:gsLst>
                  <a:gs pos="62000">
                    <a:srgbClr val="C198E0"/>
                  </a:gs>
                  <a:gs pos="37000">
                    <a:schemeClr val="accent1">
                      <a:lumMod val="60000"/>
                      <a:lumOff val="40000"/>
                    </a:schemeClr>
                  </a:gs>
                </a:gsLst>
                <a:lin ang="6600000" scaled="0"/>
              </a:gradFill>
            </cx:spPr>
          </cx:dataPt>
          <cx:dataLabels pos="outEnd">
            <cx:numFmt formatCode="#,##0.0,,&quot;M&quot;" sourceLinked="0"/>
            <cx:txPr>
              <a:bodyPr spcFirstLastPara="1" vertOverflow="ellipsis" wrap="square" lIns="0" tIns="0" rIns="0" bIns="0" anchor="ctr" anchorCtr="1">
                <a:spAutoFit/>
              </a:bodyPr>
              <a:lstStyle/>
              <a:p>
                <a:pPr>
                  <a:defRPr lang="en-US" sz="900" b="0" i="0" u="none" strike="noStrike" kern="120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7"/>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spPr>
            <a:ln>
              <a:solidFill>
                <a:schemeClr val="bg1">
                  <a:alpha val="25000"/>
                </a:schemeClr>
              </a:solidFill>
            </a:ln>
          </cx:spPr>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8.xml><?xml version="1.0" encoding="utf-8"?>
<cx:chartSpace xmlns:a="http://schemas.openxmlformats.org/drawingml/2006/main" xmlns:r="http://schemas.openxmlformats.org/officeDocument/2006/relationships" xmlns:cx="http://schemas.microsoft.com/office/drawing/2014/chartex">
  <cx:chartData>
    <cx:data id="0">
      <cx:strDim type="cat">
        <cx:f>_xlchart.v1.14</cx:f>
      </cx:strDim>
      <cx:numDim type="val">
        <cx:f>_xlchart.v1.15</cx:f>
      </cx:numDim>
    </cx:data>
  </cx:chartData>
  <cx:chart>
    <cx:title pos="t" align="ctr" overlay="0">
      <cx:tx>
        <cx:rich>
          <a:bodyPr spcFirstLastPara="1" vertOverflow="ellipsis" wrap="square" lIns="0" tIns="0" rIns="0" bIns="0" anchor="ctr" anchorCtr="1"/>
          <a:lstStyle/>
          <a:p>
            <a:pPr algn="ctr">
              <a:defRPr lang="en-US" sz="1600" b="0" i="0" u="none" strike="noStrike" kern="1200" spc="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sz="1600">
                <a:solidFill>
                  <a:schemeClr val="bg1"/>
                </a:solidFill>
                <a:latin typeface="Imprint MT Shadow" panose="04020605060303030202" pitchFamily="82" charset="0"/>
              </a:rPr>
              <a:t>Category Contribution</a:t>
            </a:r>
            <a:endParaRPr lang="en-US">
              <a:solidFill>
                <a:schemeClr val="bg1"/>
              </a:solidFill>
              <a:latin typeface="Imprint MT Shadow" panose="04020605060303030202" pitchFamily="82" charset="0"/>
            </a:endParaRPr>
          </a:p>
        </cx:rich>
      </cx:tx>
    </cx:title>
    <cx:plotArea>
      <cx:plotAreaRegion>
        <cx:series layoutId="waterfall" uniqueId="{F1328C8C-E53C-4350-BA9D-11EEAED3CF49}">
          <cx:spPr>
            <a:gradFill>
              <a:gsLst>
                <a:gs pos="79000">
                  <a:srgbClr val="C198E0"/>
                </a:gs>
                <a:gs pos="0">
                  <a:schemeClr val="accent1">
                    <a:lumMod val="60000"/>
                    <a:lumOff val="40000"/>
                  </a:schemeClr>
                </a:gs>
              </a:gsLst>
              <a:lin ang="5400000" scaled="1"/>
            </a:gradFill>
            <a:ln>
              <a:solidFill>
                <a:schemeClr val="bg1"/>
              </a:solidFill>
            </a:ln>
          </cx:spPr>
          <cx:dataPt idx="7">
            <cx:spPr>
              <a:gradFill>
                <a:gsLst>
                  <a:gs pos="62000">
                    <a:srgbClr val="C198E0"/>
                  </a:gs>
                  <a:gs pos="37000">
                    <a:schemeClr val="accent1">
                      <a:lumMod val="60000"/>
                      <a:lumOff val="40000"/>
                    </a:schemeClr>
                  </a:gs>
                </a:gsLst>
                <a:lin ang="6600000" scaled="0"/>
              </a:gradFill>
            </cx:spPr>
          </cx:dataPt>
          <cx:dataLabels pos="outEnd">
            <cx:numFmt formatCode="#,##0.0,,&quot;M&quot;" sourceLinked="0"/>
            <cx:txPr>
              <a:bodyPr spcFirstLastPara="1" vertOverflow="ellipsis" wrap="square" lIns="0" tIns="0" rIns="0" bIns="0" anchor="ctr" anchorCtr="1">
                <a:spAutoFit/>
              </a:bodyPr>
              <a:lstStyle/>
              <a:p>
                <a:pPr>
                  <a:defRPr lang="en-US" sz="900" b="0" i="0" u="none" strike="noStrike" kern="120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7"/>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spPr>
            <a:ln>
              <a:solidFill>
                <a:schemeClr val="bg1">
                  <a:alpha val="25000"/>
                </a:schemeClr>
              </a:solidFill>
            </a:ln>
          </cx:spPr>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hartEx9.xml><?xml version="1.0" encoding="utf-8"?>
<cx:chartSpace xmlns:a="http://schemas.openxmlformats.org/drawingml/2006/main" xmlns:r="http://schemas.openxmlformats.org/officeDocument/2006/relationships" xmlns:cx="http://schemas.microsoft.com/office/drawing/2014/chartex">
  <cx:chartData>
    <cx:data id="0">
      <cx:strDim type="cat">
        <cx:f>_xlchart.v1.16</cx:f>
      </cx:strDim>
      <cx:numDim type="val">
        <cx:f>_xlchart.v1.17</cx:f>
      </cx:numDim>
    </cx:data>
  </cx:chartData>
  <cx:chart>
    <cx:title pos="t" align="ctr" overlay="0">
      <cx:tx>
        <cx:rich>
          <a:bodyPr spcFirstLastPara="1" vertOverflow="ellipsis" wrap="square" lIns="0" tIns="0" rIns="0" bIns="0" anchor="ctr" anchorCtr="1"/>
          <a:lstStyle/>
          <a:p>
            <a:pPr algn="ctr">
              <a:defRPr lang="en-US" sz="1600" b="0" i="0" u="none" strike="noStrike" kern="1200" spc="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r>
              <a:rPr lang="en-US" sz="1600">
                <a:solidFill>
                  <a:schemeClr val="bg1"/>
                </a:solidFill>
                <a:latin typeface="Imprint MT Shadow" panose="04020605060303030202" pitchFamily="82" charset="0"/>
              </a:rPr>
              <a:t>Category Contribution</a:t>
            </a:r>
            <a:endParaRPr lang="en-US">
              <a:solidFill>
                <a:schemeClr val="bg1"/>
              </a:solidFill>
              <a:latin typeface="Imprint MT Shadow" panose="04020605060303030202" pitchFamily="82" charset="0"/>
            </a:endParaRPr>
          </a:p>
        </cx:rich>
      </cx:tx>
    </cx:title>
    <cx:plotArea>
      <cx:plotAreaRegion>
        <cx:series layoutId="waterfall" uniqueId="{F1328C8C-E53C-4350-BA9D-11EEAED3CF49}">
          <cx:spPr>
            <a:gradFill>
              <a:gsLst>
                <a:gs pos="79000">
                  <a:srgbClr val="C198E0"/>
                </a:gs>
                <a:gs pos="0">
                  <a:schemeClr val="accent1">
                    <a:lumMod val="60000"/>
                    <a:lumOff val="40000"/>
                  </a:schemeClr>
                </a:gs>
              </a:gsLst>
              <a:lin ang="5400000" scaled="1"/>
            </a:gradFill>
            <a:ln>
              <a:solidFill>
                <a:schemeClr val="bg1"/>
              </a:solidFill>
            </a:ln>
          </cx:spPr>
          <cx:dataPt idx="7">
            <cx:spPr>
              <a:gradFill>
                <a:gsLst>
                  <a:gs pos="62000">
                    <a:srgbClr val="C198E0"/>
                  </a:gs>
                  <a:gs pos="37000">
                    <a:schemeClr val="accent1">
                      <a:lumMod val="60000"/>
                      <a:lumOff val="40000"/>
                    </a:schemeClr>
                  </a:gs>
                </a:gsLst>
                <a:lin ang="6600000" scaled="0"/>
              </a:gradFill>
            </cx:spPr>
          </cx:dataPt>
          <cx:dataLabels pos="outEnd">
            <cx:numFmt formatCode="#,##0.0,,&quot;M&quot;" sourceLinked="0"/>
            <cx:txPr>
              <a:bodyPr spcFirstLastPara="1" vertOverflow="ellipsis" wrap="square" lIns="0" tIns="0" rIns="0" bIns="0" anchor="ctr" anchorCtr="1">
                <a:spAutoFit/>
              </a:bodyPr>
              <a:lstStyle/>
              <a:p>
                <a:pPr>
                  <a:defRPr lang="en-US" sz="900" b="0" i="0" u="none" strike="noStrike" kern="1200" baseline="0">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visibility seriesName="0" categoryName="0" value="1"/>
            <cx:separator>, </cx:separator>
          </cx:dataLabels>
          <cx:dataId val="0"/>
          <cx:layoutPr>
            <cx:subtotals>
              <cx:idx val="7"/>
            </cx:subtotals>
          </cx:layoutPr>
        </cx:series>
      </cx:plotAreaRegion>
      <cx:axis id="0">
        <cx:catScaling gapWidth="0.5"/>
        <cx:tickLabels/>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axis id="1">
        <cx:valScaling/>
        <cx:majorGridlines>
          <cx:spPr>
            <a:ln>
              <a:solidFill>
                <a:schemeClr val="bg1">
                  <a:alpha val="25000"/>
                </a:schemeClr>
              </a:solidFill>
            </a:ln>
          </cx:spPr>
        </cx:majorGridlines>
        <cx:tickLabels/>
        <cx:numFmt formatCode="#,##0.0,,&quot;M&quot;" sourceLinked="0"/>
        <cx:txPr>
          <a:bodyPr spcFirstLastPara="1" vertOverflow="ellipsis" wrap="square" lIns="0" tIns="0" rIns="0" bIns="0" anchor="ctr" anchorCtr="1"/>
          <a:lstStyle/>
          <a:p>
            <a:pPr>
              <a:defRPr>
                <a:solidFill>
                  <a:schemeClr val="bg1"/>
                </a:solidFill>
                <a:latin typeface="Imprint MT Shadow" panose="04020605060303030202" pitchFamily="82" charset="0"/>
                <a:ea typeface="Imprint MT Shadow" panose="04020605060303030202" pitchFamily="82" charset="0"/>
                <a:cs typeface="Imprint MT Shadow" panose="04020605060303030202" pitchFamily="82" charset="0"/>
              </a:defRPr>
            </a:pPr>
            <a:endParaRPr lang="en-US">
              <a:solidFill>
                <a:schemeClr val="bg1"/>
              </a:solidFill>
              <a:latin typeface="Imprint MT Shadow" panose="04020605060303030202" pitchFamily="82" charset="0"/>
            </a:endParaRPr>
          </a:p>
        </cx:txPr>
      </cx:axis>
    </cx:plotArea>
  </cx:chart>
  <cx:spPr>
    <a:noFill/>
    <a:ln>
      <a:noFill/>
    </a:ln>
  </cx:spPr>
  <cx:clrMapOvr bg1="lt1" tx1="dk1" bg2="lt2" tx2="dk2" accent1="accent1" accent2="accent2" accent3="accent3" accent4="accent4" accent5="accent5" accent6="accent6" hlink="hlink" folHlink="folHlink"/>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2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31.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3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3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9.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4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1.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4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3.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5.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4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5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2.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63.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6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7.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68.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6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7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2.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73.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7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6.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7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8.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hyperlink" Target="#'Branch State'!A1"/><Relationship Id="rId7" Type="http://schemas.openxmlformats.org/officeDocument/2006/relationships/hyperlink" Target="#'Product Categoury Kpi'!A1"/><Relationship Id="rId2" Type="http://schemas.openxmlformats.org/officeDocument/2006/relationships/image" Target="../media/image1.png"/><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chart" Target="../charts/chart1.xml"/><Relationship Id="rId5" Type="http://schemas.openxmlformats.org/officeDocument/2006/relationships/hyperlink" Target="#Clients!A1"/><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Loan DashBoard'!A1"/></Relationships>
</file>

<file path=xl/drawings/_rels/drawing10.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3.xml.rels><?xml version="1.0" encoding="UTF-8" standalone="yes"?>
<Relationships xmlns="http://schemas.openxmlformats.org/package/2006/relationships"><Relationship Id="rId1" Type="http://schemas.microsoft.com/office/2014/relationships/chartEx" Target="../charts/chartEx4.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1.png"/><Relationship Id="rId1" Type="http://schemas.openxmlformats.org/officeDocument/2006/relationships/chart" Target="../charts/chart11.xml"/><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s>
</file>

<file path=xl/drawings/_rels/drawing16.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17.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18.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19.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chart" Target="../charts/chart16.xml"/><Relationship Id="rId18" Type="http://schemas.openxmlformats.org/officeDocument/2006/relationships/image" Target="../media/image7.png"/><Relationship Id="rId3" Type="http://schemas.openxmlformats.org/officeDocument/2006/relationships/hyperlink" Target="#'Branch State'!A1"/><Relationship Id="rId21" Type="http://schemas.openxmlformats.org/officeDocument/2006/relationships/hyperlink" Target="#'Loan Year'!A1"/><Relationship Id="rId7" Type="http://schemas.openxmlformats.org/officeDocument/2006/relationships/hyperlink" Target="#'Product Categoury Kpi'!A1"/><Relationship Id="rId12" Type="http://schemas.openxmlformats.org/officeDocument/2006/relationships/chart" Target="../charts/chart15.xml"/><Relationship Id="rId17" Type="http://schemas.openxmlformats.org/officeDocument/2006/relationships/hyperlink" Target="#'Client DashBoard'!A1"/><Relationship Id="rId2" Type="http://schemas.openxmlformats.org/officeDocument/2006/relationships/image" Target="../media/image1.png"/><Relationship Id="rId16" Type="http://schemas.openxmlformats.org/officeDocument/2006/relationships/hyperlink" Target="#'Branch DashBoard'!A1"/><Relationship Id="rId20" Type="http://schemas.openxmlformats.org/officeDocument/2006/relationships/hyperlink" Target="#'Loan Repay'!A1"/><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image" Target="../media/image6.png"/><Relationship Id="rId5" Type="http://schemas.openxmlformats.org/officeDocument/2006/relationships/hyperlink" Target="#Clients!A1"/><Relationship Id="rId15" Type="http://schemas.microsoft.com/office/2014/relationships/chartEx" Target="../charts/chartEx5.xml"/><Relationship Id="rId10" Type="http://schemas.openxmlformats.org/officeDocument/2006/relationships/image" Target="../media/image5.png"/><Relationship Id="rId19" Type="http://schemas.openxmlformats.org/officeDocument/2006/relationships/hyperlink" Target="#'Loan Date'!A1"/><Relationship Id="rId4" Type="http://schemas.openxmlformats.org/officeDocument/2006/relationships/image" Target="../media/image2.png"/><Relationship Id="rId9" Type="http://schemas.openxmlformats.org/officeDocument/2006/relationships/hyperlink" Target="#'Loan DashBoard'!A1"/><Relationship Id="rId14" Type="http://schemas.openxmlformats.org/officeDocument/2006/relationships/chart" Target="../charts/chart17.xml"/><Relationship Id="rId22" Type="http://schemas.openxmlformats.org/officeDocument/2006/relationships/hyperlink" Target="#'Loan Region'!A1"/></Relationships>
</file>

<file path=xl/drawings/_rels/drawing2.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hyperlink" Target="#'Branch State'!A1"/><Relationship Id="rId7" Type="http://schemas.openxmlformats.org/officeDocument/2006/relationships/hyperlink" Target="#'Loan DashBoard'!A1"/><Relationship Id="rId2" Type="http://schemas.openxmlformats.org/officeDocument/2006/relationships/image" Target="../media/image1.png"/><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chart" Target="../charts/chart2.xml"/><Relationship Id="rId5" Type="http://schemas.openxmlformats.org/officeDocument/2006/relationships/hyperlink" Target="#Clients!A1"/><Relationship Id="rId10" Type="http://schemas.openxmlformats.org/officeDocument/2006/relationships/image" Target="../media/image4.png"/><Relationship Id="rId4" Type="http://schemas.openxmlformats.org/officeDocument/2006/relationships/image" Target="../media/image2.png"/><Relationship Id="rId9" Type="http://schemas.openxmlformats.org/officeDocument/2006/relationships/hyperlink" Target="#'Product Categoury Kpi'!A1"/></Relationships>
</file>

<file path=xl/drawings/_rels/drawing20.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hyperlink" Target="#'Branch Repay'!A1"/><Relationship Id="rId18" Type="http://schemas.openxmlformats.org/officeDocument/2006/relationships/chart" Target="../charts/chart18.xml"/><Relationship Id="rId3" Type="http://schemas.openxmlformats.org/officeDocument/2006/relationships/hyperlink" Target="#'Branch State'!A1"/><Relationship Id="rId21" Type="http://schemas.openxmlformats.org/officeDocument/2006/relationships/chart" Target="../charts/chart21.xml"/><Relationship Id="rId7" Type="http://schemas.openxmlformats.org/officeDocument/2006/relationships/hyperlink" Target="#'Product Categoury Kpi'!A1"/><Relationship Id="rId12" Type="http://schemas.openxmlformats.org/officeDocument/2006/relationships/hyperlink" Target="#'Branch Date'!A1"/><Relationship Id="rId17" Type="http://schemas.openxmlformats.org/officeDocument/2006/relationships/image" Target="../media/image7.png"/><Relationship Id="rId2" Type="http://schemas.openxmlformats.org/officeDocument/2006/relationships/image" Target="../media/image1.png"/><Relationship Id="rId16" Type="http://schemas.openxmlformats.org/officeDocument/2006/relationships/hyperlink" Target="#'Client DashBoard'!A1"/><Relationship Id="rId20" Type="http://schemas.openxmlformats.org/officeDocument/2006/relationships/chart" Target="../charts/chart20.xml"/><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image" Target="../media/image6.png"/><Relationship Id="rId5" Type="http://schemas.openxmlformats.org/officeDocument/2006/relationships/hyperlink" Target="#Clients!A1"/><Relationship Id="rId15" Type="http://schemas.openxmlformats.org/officeDocument/2006/relationships/hyperlink" Target="#'Branch Region'!A1"/><Relationship Id="rId10" Type="http://schemas.openxmlformats.org/officeDocument/2006/relationships/image" Target="../media/image5.png"/><Relationship Id="rId19" Type="http://schemas.openxmlformats.org/officeDocument/2006/relationships/chart" Target="../charts/chart19.xml"/><Relationship Id="rId4" Type="http://schemas.openxmlformats.org/officeDocument/2006/relationships/image" Target="../media/image2.png"/><Relationship Id="rId9" Type="http://schemas.openxmlformats.org/officeDocument/2006/relationships/hyperlink" Target="#'Loan DashBoard'!A1"/><Relationship Id="rId14" Type="http://schemas.openxmlformats.org/officeDocument/2006/relationships/hyperlink" Target="#'Branch Year'!A1"/></Relationships>
</file>

<file path=xl/drawings/_rels/drawing21.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hyperlink" Target="#'Client Repay'!A1"/><Relationship Id="rId18" Type="http://schemas.openxmlformats.org/officeDocument/2006/relationships/chart" Target="../charts/chart22.xml"/><Relationship Id="rId3" Type="http://schemas.openxmlformats.org/officeDocument/2006/relationships/hyperlink" Target="#'Branch State'!A1"/><Relationship Id="rId21" Type="http://schemas.openxmlformats.org/officeDocument/2006/relationships/chart" Target="../charts/chart25.xml"/><Relationship Id="rId7" Type="http://schemas.openxmlformats.org/officeDocument/2006/relationships/hyperlink" Target="#'Product Categoury Kpi'!A1"/><Relationship Id="rId12" Type="http://schemas.openxmlformats.org/officeDocument/2006/relationships/hyperlink" Target="#'Client Date'!A1"/><Relationship Id="rId17" Type="http://schemas.openxmlformats.org/officeDocument/2006/relationships/image" Target="../media/image7.png"/><Relationship Id="rId2" Type="http://schemas.openxmlformats.org/officeDocument/2006/relationships/image" Target="../media/image1.png"/><Relationship Id="rId16" Type="http://schemas.openxmlformats.org/officeDocument/2006/relationships/hyperlink" Target="#'Branch DashBoard'!A1"/><Relationship Id="rId20" Type="http://schemas.openxmlformats.org/officeDocument/2006/relationships/chart" Target="../charts/chart24.xml"/><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image" Target="../media/image6.png"/><Relationship Id="rId5" Type="http://schemas.openxmlformats.org/officeDocument/2006/relationships/hyperlink" Target="#Clients!A1"/><Relationship Id="rId15" Type="http://schemas.openxmlformats.org/officeDocument/2006/relationships/hyperlink" Target="#'Client Region'!A1"/><Relationship Id="rId10" Type="http://schemas.openxmlformats.org/officeDocument/2006/relationships/image" Target="../media/image5.png"/><Relationship Id="rId19" Type="http://schemas.openxmlformats.org/officeDocument/2006/relationships/chart" Target="../charts/chart23.xml"/><Relationship Id="rId4" Type="http://schemas.openxmlformats.org/officeDocument/2006/relationships/image" Target="../media/image2.png"/><Relationship Id="rId9" Type="http://schemas.openxmlformats.org/officeDocument/2006/relationships/hyperlink" Target="#'Loan DashBoard'!A1"/><Relationship Id="rId14" Type="http://schemas.openxmlformats.org/officeDocument/2006/relationships/hyperlink" Target="#'Client Year'!A1"/><Relationship Id="rId22" Type="http://schemas.microsoft.com/office/2014/relationships/chartEx" Target="../charts/chartEx6.xml"/></Relationships>
</file>

<file path=xl/drawings/_rels/drawing22.xml.rels><?xml version="1.0" encoding="UTF-8" standalone="yes"?>
<Relationships xmlns="http://schemas.openxmlformats.org/package/2006/relationships"><Relationship Id="rId8" Type="http://schemas.openxmlformats.org/officeDocument/2006/relationships/image" Target="../media/image4.png"/><Relationship Id="rId13" Type="http://schemas.microsoft.com/office/2014/relationships/chartEx" Target="../charts/chartEx7.xml"/><Relationship Id="rId18" Type="http://schemas.openxmlformats.org/officeDocument/2006/relationships/chart" Target="../charts/chart28.xml"/><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chart" Target="../charts/chart27.xml"/><Relationship Id="rId17" Type="http://schemas.openxmlformats.org/officeDocument/2006/relationships/image" Target="../media/image7.png"/><Relationship Id="rId2" Type="http://schemas.openxmlformats.org/officeDocument/2006/relationships/image" Target="../media/image1.png"/><Relationship Id="rId16" Type="http://schemas.openxmlformats.org/officeDocument/2006/relationships/hyperlink" Target="#'Client Date'!A1"/><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chart" Target="../charts/chart26.xml"/><Relationship Id="rId5" Type="http://schemas.openxmlformats.org/officeDocument/2006/relationships/hyperlink" Target="#Clients!A1"/><Relationship Id="rId15" Type="http://schemas.openxmlformats.org/officeDocument/2006/relationships/hyperlink" Target="#'Branch Date'!A1"/><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Loan DashBoard'!A1"/><Relationship Id="rId14" Type="http://schemas.openxmlformats.org/officeDocument/2006/relationships/hyperlink" Target="#Sheet2!A1"/></Relationships>
</file>

<file path=xl/drawings/_rels/drawing23.xml.rels><?xml version="1.0" encoding="UTF-8" standalone="yes"?>
<Relationships xmlns="http://schemas.openxmlformats.org/package/2006/relationships"><Relationship Id="rId8" Type="http://schemas.openxmlformats.org/officeDocument/2006/relationships/image" Target="../media/image4.png"/><Relationship Id="rId13" Type="http://schemas.microsoft.com/office/2014/relationships/chartEx" Target="../charts/chartEx8.xml"/><Relationship Id="rId18" Type="http://schemas.openxmlformats.org/officeDocument/2006/relationships/chart" Target="../charts/chart31.xml"/><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chart" Target="../charts/chart30.xml"/><Relationship Id="rId17" Type="http://schemas.openxmlformats.org/officeDocument/2006/relationships/image" Target="../media/image7.png"/><Relationship Id="rId2" Type="http://schemas.openxmlformats.org/officeDocument/2006/relationships/image" Target="../media/image1.png"/><Relationship Id="rId16" Type="http://schemas.openxmlformats.org/officeDocument/2006/relationships/hyperlink" Target="#'Client Repay'!A1"/><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chart" Target="../charts/chart29.xml"/><Relationship Id="rId5" Type="http://schemas.openxmlformats.org/officeDocument/2006/relationships/hyperlink" Target="#Clients!A1"/><Relationship Id="rId15" Type="http://schemas.openxmlformats.org/officeDocument/2006/relationships/hyperlink" Target="#'Branch Repay'!A1"/><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Loan DashBoard'!A1"/><Relationship Id="rId14" Type="http://schemas.openxmlformats.org/officeDocument/2006/relationships/hyperlink" Target="#Sheet2!A1"/></Relationships>
</file>

<file path=xl/drawings/_rels/drawing24.xml.rels><?xml version="1.0" encoding="UTF-8" standalone="yes"?>
<Relationships xmlns="http://schemas.openxmlformats.org/package/2006/relationships"><Relationship Id="rId8" Type="http://schemas.openxmlformats.org/officeDocument/2006/relationships/image" Target="../media/image4.png"/><Relationship Id="rId13" Type="http://schemas.microsoft.com/office/2014/relationships/chartEx" Target="../charts/chartEx9.xml"/><Relationship Id="rId18" Type="http://schemas.openxmlformats.org/officeDocument/2006/relationships/chart" Target="../charts/chart34.xml"/><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chart" Target="../charts/chart33.xml"/><Relationship Id="rId17" Type="http://schemas.openxmlformats.org/officeDocument/2006/relationships/image" Target="../media/image7.png"/><Relationship Id="rId2" Type="http://schemas.openxmlformats.org/officeDocument/2006/relationships/image" Target="../media/image1.png"/><Relationship Id="rId16" Type="http://schemas.openxmlformats.org/officeDocument/2006/relationships/hyperlink" Target="#'Client Year'!A1"/><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chart" Target="../charts/chart32.xml"/><Relationship Id="rId5" Type="http://schemas.openxmlformats.org/officeDocument/2006/relationships/hyperlink" Target="#Clients!A1"/><Relationship Id="rId15" Type="http://schemas.openxmlformats.org/officeDocument/2006/relationships/hyperlink" Target="#'Branch Year'!A1"/><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Loan DashBoard'!A1"/><Relationship Id="rId14" Type="http://schemas.openxmlformats.org/officeDocument/2006/relationships/hyperlink" Target="#Sheet2!A1"/></Relationships>
</file>

<file path=xl/drawings/_rels/drawing25.xml.rels><?xml version="1.0" encoding="UTF-8" standalone="yes"?>
<Relationships xmlns="http://schemas.openxmlformats.org/package/2006/relationships"><Relationship Id="rId8" Type="http://schemas.openxmlformats.org/officeDocument/2006/relationships/image" Target="../media/image4.png"/><Relationship Id="rId13" Type="http://schemas.microsoft.com/office/2014/relationships/chartEx" Target="../charts/chartEx10.xml"/><Relationship Id="rId18" Type="http://schemas.openxmlformats.org/officeDocument/2006/relationships/chart" Target="../charts/chart37.xml"/><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chart" Target="../charts/chart36.xml"/><Relationship Id="rId17" Type="http://schemas.openxmlformats.org/officeDocument/2006/relationships/image" Target="../media/image7.png"/><Relationship Id="rId2" Type="http://schemas.openxmlformats.org/officeDocument/2006/relationships/image" Target="../media/image1.png"/><Relationship Id="rId16" Type="http://schemas.openxmlformats.org/officeDocument/2006/relationships/hyperlink" Target="#'Client Region'!A1"/><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chart" Target="../charts/chart35.xml"/><Relationship Id="rId5" Type="http://schemas.openxmlformats.org/officeDocument/2006/relationships/hyperlink" Target="#Clients!A1"/><Relationship Id="rId15" Type="http://schemas.openxmlformats.org/officeDocument/2006/relationships/hyperlink" Target="#'Branch Region'!A1"/><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Loan DashBoard'!A1"/><Relationship Id="rId14" Type="http://schemas.openxmlformats.org/officeDocument/2006/relationships/hyperlink" Target="#Sheet2!A1"/></Relationships>
</file>

<file path=xl/drawings/_rels/drawing26.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7.png"/><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hyperlink" Target="#'Client Date'!A1"/><Relationship Id="rId17" Type="http://schemas.openxmlformats.org/officeDocument/2006/relationships/chart" Target="../charts/chart41.xml"/><Relationship Id="rId2" Type="http://schemas.openxmlformats.org/officeDocument/2006/relationships/image" Target="../media/image1.png"/><Relationship Id="rId16" Type="http://schemas.openxmlformats.org/officeDocument/2006/relationships/chart" Target="../charts/chart40.xml"/><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hyperlink" Target="#'Loan Date'!A1"/><Relationship Id="rId5" Type="http://schemas.openxmlformats.org/officeDocument/2006/relationships/hyperlink" Target="#Clients!A1"/><Relationship Id="rId15" Type="http://schemas.openxmlformats.org/officeDocument/2006/relationships/chart" Target="../charts/chart39.xml"/><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Branch DashBoard'!A1"/><Relationship Id="rId14" Type="http://schemas.openxmlformats.org/officeDocument/2006/relationships/chart" Target="../charts/chart38.xml"/></Relationships>
</file>

<file path=xl/drawings/_rels/drawing27.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7.png"/><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hyperlink" Target="#'Client Repay'!A1"/><Relationship Id="rId17" Type="http://schemas.openxmlformats.org/officeDocument/2006/relationships/chart" Target="../charts/chart45.xml"/><Relationship Id="rId2" Type="http://schemas.openxmlformats.org/officeDocument/2006/relationships/image" Target="../media/image1.png"/><Relationship Id="rId16" Type="http://schemas.openxmlformats.org/officeDocument/2006/relationships/chart" Target="../charts/chart44.xml"/><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hyperlink" Target="#'Loan Repay'!A1"/><Relationship Id="rId5" Type="http://schemas.openxmlformats.org/officeDocument/2006/relationships/hyperlink" Target="#Clients!A1"/><Relationship Id="rId15" Type="http://schemas.openxmlformats.org/officeDocument/2006/relationships/chart" Target="../charts/chart43.xml"/><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Branch DashBoard'!A1"/><Relationship Id="rId14" Type="http://schemas.openxmlformats.org/officeDocument/2006/relationships/chart" Target="../charts/chart42.xml"/></Relationships>
</file>

<file path=xl/drawings/_rels/drawing28.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7.png"/><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hyperlink" Target="#'Client Year'!A1"/><Relationship Id="rId17" Type="http://schemas.openxmlformats.org/officeDocument/2006/relationships/chart" Target="../charts/chart49.xml"/><Relationship Id="rId2" Type="http://schemas.openxmlformats.org/officeDocument/2006/relationships/image" Target="../media/image1.png"/><Relationship Id="rId16" Type="http://schemas.openxmlformats.org/officeDocument/2006/relationships/chart" Target="../charts/chart48.xml"/><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hyperlink" Target="#'Loan Year'!A1"/><Relationship Id="rId5" Type="http://schemas.openxmlformats.org/officeDocument/2006/relationships/hyperlink" Target="#Clients!A1"/><Relationship Id="rId15" Type="http://schemas.openxmlformats.org/officeDocument/2006/relationships/chart" Target="../charts/chart47.xml"/><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Branch DashBoard'!A1"/><Relationship Id="rId14" Type="http://schemas.openxmlformats.org/officeDocument/2006/relationships/chart" Target="../charts/chart46.xml"/></Relationships>
</file>

<file path=xl/drawings/_rels/drawing29.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7.png"/><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hyperlink" Target="#'Client Region'!A1"/><Relationship Id="rId17" Type="http://schemas.openxmlformats.org/officeDocument/2006/relationships/chart" Target="../charts/chart53.xml"/><Relationship Id="rId2" Type="http://schemas.openxmlformats.org/officeDocument/2006/relationships/image" Target="../media/image1.png"/><Relationship Id="rId16" Type="http://schemas.openxmlformats.org/officeDocument/2006/relationships/chart" Target="../charts/chart52.xml"/><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hyperlink" Target="#'Loan Region'!A1"/><Relationship Id="rId5" Type="http://schemas.openxmlformats.org/officeDocument/2006/relationships/hyperlink" Target="#Clients!A1"/><Relationship Id="rId15" Type="http://schemas.openxmlformats.org/officeDocument/2006/relationships/chart" Target="../charts/chart51.xml"/><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Branch DashBoard'!A1"/><Relationship Id="rId14" Type="http://schemas.openxmlformats.org/officeDocument/2006/relationships/chart" Target="../charts/chart50.xml"/></Relationships>
</file>

<file path=xl/drawings/_rels/drawing3.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hyperlink" Target="#'Branch State'!A1"/><Relationship Id="rId7" Type="http://schemas.openxmlformats.org/officeDocument/2006/relationships/hyperlink" Target="#'Loan DashBoard'!A1"/><Relationship Id="rId2" Type="http://schemas.openxmlformats.org/officeDocument/2006/relationships/image" Target="../media/image1.png"/><Relationship Id="rId1" Type="http://schemas.openxmlformats.org/officeDocument/2006/relationships/hyperlink" Target="#'Loan Kpi'!A1"/><Relationship Id="rId6" Type="http://schemas.openxmlformats.org/officeDocument/2006/relationships/image" Target="../media/image4.png"/><Relationship Id="rId11" Type="http://schemas.openxmlformats.org/officeDocument/2006/relationships/image" Target="../media/image3.png"/><Relationship Id="rId5" Type="http://schemas.openxmlformats.org/officeDocument/2006/relationships/hyperlink" Target="#'Product Categoury Kpi'!A1"/><Relationship Id="rId10" Type="http://schemas.openxmlformats.org/officeDocument/2006/relationships/hyperlink" Target="#Clients!A1"/><Relationship Id="rId4" Type="http://schemas.openxmlformats.org/officeDocument/2006/relationships/image" Target="../media/image2.png"/><Relationship Id="rId9" Type="http://schemas.openxmlformats.org/officeDocument/2006/relationships/chart" Target="../charts/chart3.xml"/></Relationships>
</file>

<file path=xl/drawings/_rels/drawing30.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7.png"/><Relationship Id="rId18" Type="http://schemas.openxmlformats.org/officeDocument/2006/relationships/chart" Target="../charts/chart57.xml"/><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hyperlink" Target="#'Branch Date'!A1"/><Relationship Id="rId17" Type="http://schemas.microsoft.com/office/2014/relationships/chartEx" Target="../charts/chartEx11.xml"/><Relationship Id="rId2" Type="http://schemas.openxmlformats.org/officeDocument/2006/relationships/image" Target="../media/image1.png"/><Relationship Id="rId16" Type="http://schemas.openxmlformats.org/officeDocument/2006/relationships/chart" Target="../charts/chart56.xml"/><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hyperlink" Target="#'Loan Date'!A1"/><Relationship Id="rId5" Type="http://schemas.openxmlformats.org/officeDocument/2006/relationships/hyperlink" Target="#Clients!A1"/><Relationship Id="rId15" Type="http://schemas.openxmlformats.org/officeDocument/2006/relationships/chart" Target="../charts/chart55.xml"/><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Client DashBoard'!A1"/><Relationship Id="rId14" Type="http://schemas.openxmlformats.org/officeDocument/2006/relationships/chart" Target="../charts/chart54.xml"/></Relationships>
</file>

<file path=xl/drawings/_rels/drawing31.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7.png"/><Relationship Id="rId18" Type="http://schemas.openxmlformats.org/officeDocument/2006/relationships/chart" Target="../charts/chart61.xml"/><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hyperlink" Target="#'Branch Repay'!A1"/><Relationship Id="rId17" Type="http://schemas.microsoft.com/office/2014/relationships/chartEx" Target="../charts/chartEx12.xml"/><Relationship Id="rId2" Type="http://schemas.openxmlformats.org/officeDocument/2006/relationships/image" Target="../media/image1.png"/><Relationship Id="rId16" Type="http://schemas.openxmlformats.org/officeDocument/2006/relationships/chart" Target="../charts/chart60.xml"/><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hyperlink" Target="#'Loan Repay'!A1"/><Relationship Id="rId5" Type="http://schemas.openxmlformats.org/officeDocument/2006/relationships/hyperlink" Target="#Clients!A1"/><Relationship Id="rId15" Type="http://schemas.openxmlformats.org/officeDocument/2006/relationships/chart" Target="../charts/chart59.xml"/><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Client DashBoard'!A1"/><Relationship Id="rId14" Type="http://schemas.openxmlformats.org/officeDocument/2006/relationships/chart" Target="../charts/chart58.xml"/></Relationships>
</file>

<file path=xl/drawings/_rels/drawing32.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hyperlink" Target="#'Branch Year'!A1"/><Relationship Id="rId18" Type="http://schemas.microsoft.com/office/2014/relationships/chartEx" Target="../charts/chartEx13.xml"/><Relationship Id="rId3" Type="http://schemas.openxmlformats.org/officeDocument/2006/relationships/hyperlink" Target="#'Branch State'!A1"/><Relationship Id="rId7" Type="http://schemas.openxmlformats.org/officeDocument/2006/relationships/hyperlink" Target="#'Product Categoury Kpi'!A1"/><Relationship Id="rId12" Type="http://schemas.openxmlformats.org/officeDocument/2006/relationships/hyperlink" Target="#'Loan Year'!A1"/><Relationship Id="rId17" Type="http://schemas.openxmlformats.org/officeDocument/2006/relationships/chart" Target="../charts/chart64.xml"/><Relationship Id="rId2" Type="http://schemas.openxmlformats.org/officeDocument/2006/relationships/image" Target="../media/image1.png"/><Relationship Id="rId16" Type="http://schemas.openxmlformats.org/officeDocument/2006/relationships/chart" Target="../charts/chart63.xml"/><Relationship Id="rId1" Type="http://schemas.openxmlformats.org/officeDocument/2006/relationships/hyperlink" Target="#'Loan Kpi'!A1"/><Relationship Id="rId6" Type="http://schemas.openxmlformats.org/officeDocument/2006/relationships/image" Target="../media/image3.png"/><Relationship Id="rId11" Type="http://schemas.openxmlformats.org/officeDocument/2006/relationships/hyperlink" Target="#'Branch DashBoard'!A1"/><Relationship Id="rId5" Type="http://schemas.openxmlformats.org/officeDocument/2006/relationships/hyperlink" Target="#Clients!A1"/><Relationship Id="rId15" Type="http://schemas.openxmlformats.org/officeDocument/2006/relationships/chart" Target="../charts/chart62.xml"/><Relationship Id="rId10" Type="http://schemas.openxmlformats.org/officeDocument/2006/relationships/image" Target="../media/image5.png"/><Relationship Id="rId19" Type="http://schemas.openxmlformats.org/officeDocument/2006/relationships/chart" Target="../charts/chart65.xml"/><Relationship Id="rId4" Type="http://schemas.openxmlformats.org/officeDocument/2006/relationships/image" Target="../media/image2.png"/><Relationship Id="rId9" Type="http://schemas.openxmlformats.org/officeDocument/2006/relationships/hyperlink" Target="#'Client DashBoard'!A1"/><Relationship Id="rId14" Type="http://schemas.openxmlformats.org/officeDocument/2006/relationships/image" Target="../media/image7.png"/></Relationships>
</file>

<file path=xl/drawings/_rels/drawing33.xml.rels><?xml version="1.0" encoding="UTF-8" standalone="yes"?>
<Relationships xmlns="http://schemas.openxmlformats.org/package/2006/relationships"><Relationship Id="rId8" Type="http://schemas.openxmlformats.org/officeDocument/2006/relationships/hyperlink" Target="#Clients!A1"/><Relationship Id="rId13" Type="http://schemas.openxmlformats.org/officeDocument/2006/relationships/image" Target="../media/image5.png"/><Relationship Id="rId18" Type="http://schemas.openxmlformats.org/officeDocument/2006/relationships/chart" Target="../charts/chart69.xml"/><Relationship Id="rId3" Type="http://schemas.openxmlformats.org/officeDocument/2006/relationships/hyperlink" Target="#'Loan Kpi'!A1"/><Relationship Id="rId7" Type="http://schemas.openxmlformats.org/officeDocument/2006/relationships/image" Target="../media/image2.png"/><Relationship Id="rId12" Type="http://schemas.openxmlformats.org/officeDocument/2006/relationships/image" Target="../media/image7.png"/><Relationship Id="rId17" Type="http://schemas.openxmlformats.org/officeDocument/2006/relationships/chart" Target="../charts/chart68.xml"/><Relationship Id="rId2" Type="http://schemas.openxmlformats.org/officeDocument/2006/relationships/hyperlink" Target="#'Loan Region'!A1"/><Relationship Id="rId16" Type="http://schemas.microsoft.com/office/2014/relationships/chartEx" Target="../charts/chartEx14.xml"/><Relationship Id="rId1" Type="http://schemas.openxmlformats.org/officeDocument/2006/relationships/hyperlink" Target="#'Client DashBoard'!A1"/><Relationship Id="rId6" Type="http://schemas.openxmlformats.org/officeDocument/2006/relationships/hyperlink" Target="#'Branch State'!A1"/><Relationship Id="rId11" Type="http://schemas.openxmlformats.org/officeDocument/2006/relationships/image" Target="../media/image4.png"/><Relationship Id="rId5" Type="http://schemas.openxmlformats.org/officeDocument/2006/relationships/hyperlink" Target="#'Branch Region'!A1"/><Relationship Id="rId15" Type="http://schemas.openxmlformats.org/officeDocument/2006/relationships/chart" Target="../charts/chart67.xml"/><Relationship Id="rId10" Type="http://schemas.openxmlformats.org/officeDocument/2006/relationships/hyperlink" Target="#'Product Categoury Kpi'!A1"/><Relationship Id="rId4" Type="http://schemas.openxmlformats.org/officeDocument/2006/relationships/image" Target="../media/image1.png"/><Relationship Id="rId9" Type="http://schemas.openxmlformats.org/officeDocument/2006/relationships/image" Target="../media/image3.png"/><Relationship Id="rId14" Type="http://schemas.openxmlformats.org/officeDocument/2006/relationships/chart" Target="../charts/chart66.xml"/></Relationships>
</file>

<file path=xl/drawings/_rels/drawing4.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hyperlink" Target="#'Branch State'!A1"/><Relationship Id="rId7" Type="http://schemas.openxmlformats.org/officeDocument/2006/relationships/hyperlink" Target="#'Product Categoury Kpi'!A1"/><Relationship Id="rId2" Type="http://schemas.openxmlformats.org/officeDocument/2006/relationships/image" Target="../media/image1.png"/><Relationship Id="rId1" Type="http://schemas.openxmlformats.org/officeDocument/2006/relationships/hyperlink" Target="#'Loan Kpi'!A1"/><Relationship Id="rId6" Type="http://schemas.openxmlformats.org/officeDocument/2006/relationships/image" Target="../media/image3.png"/><Relationship Id="rId11" Type="http://schemas.microsoft.com/office/2014/relationships/chartEx" Target="../charts/chartEx1.xml"/><Relationship Id="rId5" Type="http://schemas.openxmlformats.org/officeDocument/2006/relationships/hyperlink" Target="#Clients!A1"/><Relationship Id="rId10"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hyperlink" Target="#'Loan DashBoard'!A1"/></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8.xml.rels><?xml version="1.0" encoding="UTF-8" standalone="yes"?>
<Relationships xmlns="http://schemas.openxmlformats.org/package/2006/relationships"><Relationship Id="rId1" Type="http://schemas.microsoft.com/office/2014/relationships/chartEx" Target="../charts/chartEx3.xml"/></Relationships>
</file>

<file path=xl/drawings/_rels/drawing9.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220980</xdr:colOff>
      <xdr:row>33</xdr:row>
      <xdr:rowOff>114300</xdr:rowOff>
    </xdr:to>
    <xdr:sp macro="" textlink="">
      <xdr:nvSpPr>
        <xdr:cNvPr id="43" name="Rectangle 42"/>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58" name="Group 57">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44" name="Rectangle 43"/>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5" name="Picture 44"/>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57" name="Group 56">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48" name="Rectangle 47"/>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50" name="Picture 49"/>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1</xdr:col>
      <xdr:colOff>719666</xdr:colOff>
      <xdr:row>17</xdr:row>
      <xdr:rowOff>100144</xdr:rowOff>
    </xdr:to>
    <xdr:grpSp>
      <xdr:nvGrpSpPr>
        <xdr:cNvPr id="56" name="Group 55">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47" name="Rectangle 46"/>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51" name="Picture 50"/>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1</xdr:col>
      <xdr:colOff>719666</xdr:colOff>
      <xdr:row>20</xdr:row>
      <xdr:rowOff>123925</xdr:rowOff>
    </xdr:to>
    <xdr:grpSp>
      <xdr:nvGrpSpPr>
        <xdr:cNvPr id="55" name="Group 54">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49" name="Rectangle 48"/>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52" name="Picture 5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1</xdr:col>
      <xdr:colOff>719959</xdr:colOff>
      <xdr:row>29</xdr:row>
      <xdr:rowOff>15766</xdr:rowOff>
    </xdr:to>
    <xdr:grpSp>
      <xdr:nvGrpSpPr>
        <xdr:cNvPr id="3" name="Group 2">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46" name="Rectangle 45"/>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53" name="Picture 52"/>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54" name="TextBox 53"/>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3</xdr:col>
      <xdr:colOff>914400</xdr:colOff>
      <xdr:row>7</xdr:row>
      <xdr:rowOff>60960</xdr:rowOff>
    </xdr:from>
    <xdr:to>
      <xdr:col>13</xdr:col>
      <xdr:colOff>411480</xdr:colOff>
      <xdr:row>26</xdr:row>
      <xdr:rowOff>68580</xdr:rowOff>
    </xdr:to>
    <xdr:sp macro="" textlink="">
      <xdr:nvSpPr>
        <xdr:cNvPr id="8" name="Rectangle 7"/>
        <xdr:cNvSpPr/>
      </xdr:nvSpPr>
      <xdr:spPr>
        <a:xfrm>
          <a:off x="3695700" y="1341120"/>
          <a:ext cx="6454140" cy="34823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937260</xdr:colOff>
      <xdr:row>7</xdr:row>
      <xdr:rowOff>114300</xdr:rowOff>
    </xdr:from>
    <xdr:to>
      <xdr:col>13</xdr:col>
      <xdr:colOff>403860</xdr:colOff>
      <xdr:row>26</xdr:row>
      <xdr:rowOff>22860</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4</xdr:col>
      <xdr:colOff>350520</xdr:colOff>
      <xdr:row>5</xdr:row>
      <xdr:rowOff>49530</xdr:rowOff>
    </xdr:from>
    <xdr:to>
      <xdr:col>12</xdr:col>
      <xdr:colOff>45720</xdr:colOff>
      <xdr:row>20</xdr:row>
      <xdr:rowOff>49530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2</xdr:col>
      <xdr:colOff>1196340</xdr:colOff>
      <xdr:row>7</xdr:row>
      <xdr:rowOff>118110</xdr:rowOff>
    </xdr:from>
    <xdr:to>
      <xdr:col>10</xdr:col>
      <xdr:colOff>190500</xdr:colOff>
      <xdr:row>22</xdr:row>
      <xdr:rowOff>118110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5</xdr:col>
      <xdr:colOff>160020</xdr:colOff>
      <xdr:row>6</xdr:row>
      <xdr:rowOff>34290</xdr:rowOff>
    </xdr:from>
    <xdr:to>
      <xdr:col>12</xdr:col>
      <xdr:colOff>464820</xdr:colOff>
      <xdr:row>21</xdr:row>
      <xdr:rowOff>34290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6</xdr:col>
      <xdr:colOff>243840</xdr:colOff>
      <xdr:row>7</xdr:row>
      <xdr:rowOff>118110</xdr:rowOff>
    </xdr:from>
    <xdr:to>
      <xdr:col>13</xdr:col>
      <xdr:colOff>548640</xdr:colOff>
      <xdr:row>22</xdr:row>
      <xdr:rowOff>118110</xdr:rowOff>
    </xdr:to>
    <mc:AlternateContent xmlns:mc="http://schemas.openxmlformats.org/markup-compatibility/2006">
      <mc:Choice xmlns:cx1="http://schemas.microsoft.com/office/drawing/2015/9/8/chartex" Requires="cx1">
        <xdr:graphicFrame macro="">
          <xdr:nvGraphicFramePr>
            <xdr:cNvPr id="2" name="Chart 1"/>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4.xml><?xml version="1.0" encoding="utf-8"?>
<xdr:wsDr xmlns:xdr="http://schemas.openxmlformats.org/drawingml/2006/spreadsheetDrawing" xmlns:a="http://schemas.openxmlformats.org/drawingml/2006/main">
  <xdr:twoCellAnchor>
    <xdr:from>
      <xdr:col>7</xdr:col>
      <xdr:colOff>701040</xdr:colOff>
      <xdr:row>7</xdr:row>
      <xdr:rowOff>11430</xdr:rowOff>
    </xdr:from>
    <xdr:to>
      <xdr:col>18</xdr:col>
      <xdr:colOff>434340</xdr:colOff>
      <xdr:row>22</xdr:row>
      <xdr:rowOff>11430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5</xdr:col>
      <xdr:colOff>304800</xdr:colOff>
      <xdr:row>4</xdr:row>
      <xdr:rowOff>95250</xdr:rowOff>
    </xdr:from>
    <xdr:to>
      <xdr:col>13</xdr:col>
      <xdr:colOff>0</xdr:colOff>
      <xdr:row>19</xdr:row>
      <xdr:rowOff>95250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0</xdr:row>
      <xdr:rowOff>0</xdr:rowOff>
    </xdr:from>
    <xdr:to>
      <xdr:col>20</xdr:col>
      <xdr:colOff>485633</xdr:colOff>
      <xdr:row>33</xdr:row>
      <xdr:rowOff>84275</xdr:rowOff>
    </xdr:to>
    <xdr:sp macro="" textlink="">
      <xdr:nvSpPr>
        <xdr:cNvPr id="3" name="Rectangle 2"/>
        <xdr:cNvSpPr/>
      </xdr:nvSpPr>
      <xdr:spPr>
        <a:xfrm>
          <a:off x="0" y="0"/>
          <a:ext cx="14331173" cy="6119315"/>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71825</xdr:colOff>
      <xdr:row>14</xdr:row>
      <xdr:rowOff>181220</xdr:rowOff>
    </xdr:from>
    <xdr:to>
      <xdr:col>0</xdr:col>
      <xdr:colOff>561750</xdr:colOff>
      <xdr:row>18</xdr:row>
      <xdr:rowOff>7703</xdr:rowOff>
    </xdr:to>
    <xdr:pic>
      <xdr:nvPicPr>
        <xdr:cNvPr id="4" name="Picture 3"/>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41540"/>
          <a:ext cx="489925" cy="558003"/>
        </a:xfrm>
        <a:prstGeom prst="rect">
          <a:avLst/>
        </a:prstGeom>
      </xdr:spPr>
    </xdr:pic>
    <xdr:clientData/>
  </xdr:twoCellAnchor>
  <xdr:twoCellAnchor>
    <xdr:from>
      <xdr:col>0</xdr:col>
      <xdr:colOff>47297</xdr:colOff>
      <xdr:row>20</xdr:row>
      <xdr:rowOff>174283</xdr:rowOff>
    </xdr:from>
    <xdr:to>
      <xdr:col>1</xdr:col>
      <xdr:colOff>729058</xdr:colOff>
      <xdr:row>28</xdr:row>
      <xdr:rowOff>172260</xdr:rowOff>
    </xdr:to>
    <xdr:sp macro="" textlink="">
      <xdr:nvSpPr>
        <xdr:cNvPr id="5" name="Rectangle 4"/>
        <xdr:cNvSpPr/>
      </xdr:nvSpPr>
      <xdr:spPr>
        <a:xfrm>
          <a:off x="47297" y="3831883"/>
          <a:ext cx="1291361" cy="146101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17</xdr:row>
      <xdr:rowOff>129785</xdr:rowOff>
    </xdr:from>
    <xdr:to>
      <xdr:col>1</xdr:col>
      <xdr:colOff>62001</xdr:colOff>
      <xdr:row>20</xdr:row>
      <xdr:rowOff>101500</xdr:rowOff>
    </xdr:to>
    <xdr:sp macro="" textlink="">
      <xdr:nvSpPr>
        <xdr:cNvPr id="6" name="Rectangle 5"/>
        <xdr:cNvSpPr/>
      </xdr:nvSpPr>
      <xdr:spPr>
        <a:xfrm>
          <a:off x="27634" y="3238745"/>
          <a:ext cx="643967" cy="52035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155772</xdr:colOff>
      <xdr:row>18</xdr:row>
      <xdr:rowOff>6589</xdr:rowOff>
    </xdr:from>
    <xdr:to>
      <xdr:col>0</xdr:col>
      <xdr:colOff>556808</xdr:colOff>
      <xdr:row>20</xdr:row>
      <xdr:rowOff>48061</xdr:rowOff>
    </xdr:to>
    <xdr:pic>
      <xdr:nvPicPr>
        <xdr:cNvPr id="7" name="Picture 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5772" y="3298429"/>
          <a:ext cx="401036" cy="407232"/>
        </a:xfrm>
        <a:prstGeom prst="rect">
          <a:avLst/>
        </a:prstGeom>
      </xdr:spPr>
    </xdr:pic>
    <xdr:clientData/>
  </xdr:twoCellAnchor>
  <xdr:twoCellAnchor editAs="oneCell">
    <xdr:from>
      <xdr:col>1</xdr:col>
      <xdr:colOff>248667</xdr:colOff>
      <xdr:row>15</xdr:row>
      <xdr:rowOff>23408</xdr:rowOff>
    </xdr:from>
    <xdr:to>
      <xdr:col>1</xdr:col>
      <xdr:colOff>545865</xdr:colOff>
      <xdr:row>16</xdr:row>
      <xdr:rowOff>162034</xdr:rowOff>
    </xdr:to>
    <xdr:pic>
      <xdr:nvPicPr>
        <xdr:cNvPr id="8" name="Picture 7"/>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 r="24595" b="24197"/>
        <a:stretch/>
      </xdr:blipFill>
      <xdr:spPr>
        <a:xfrm>
          <a:off x="858267" y="2766608"/>
          <a:ext cx="297198" cy="321506"/>
        </a:xfrm>
        <a:prstGeom prst="rect">
          <a:avLst/>
        </a:prstGeom>
      </xdr:spPr>
    </xdr:pic>
    <xdr:clientData/>
  </xdr:twoCellAnchor>
  <xdr:twoCellAnchor editAs="oneCell">
    <xdr:from>
      <xdr:col>1</xdr:col>
      <xdr:colOff>271582</xdr:colOff>
      <xdr:row>18</xdr:row>
      <xdr:rowOff>18105</xdr:rowOff>
    </xdr:from>
    <xdr:to>
      <xdr:col>1</xdr:col>
      <xdr:colOff>543877</xdr:colOff>
      <xdr:row>20</xdr:row>
      <xdr:rowOff>8146</xdr:rowOff>
    </xdr:to>
    <xdr:pic>
      <xdr:nvPicPr>
        <xdr:cNvPr id="9" name="Picture 8"/>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81182" y="3309945"/>
          <a:ext cx="272295" cy="355801"/>
        </a:xfrm>
        <a:prstGeom prst="rect">
          <a:avLst/>
        </a:prstGeom>
      </xdr:spPr>
    </xdr:pic>
    <xdr:clientData/>
  </xdr:twoCellAnchor>
  <xdr:twoCellAnchor editAs="oneCell">
    <xdr:from>
      <xdr:col>0</xdr:col>
      <xdr:colOff>210324</xdr:colOff>
      <xdr:row>22</xdr:row>
      <xdr:rowOff>111949</xdr:rowOff>
    </xdr:from>
    <xdr:to>
      <xdr:col>1</xdr:col>
      <xdr:colOff>568627</xdr:colOff>
      <xdr:row>28</xdr:row>
      <xdr:rowOff>71744</xdr:rowOff>
    </xdr:to>
    <xdr:pic>
      <xdr:nvPicPr>
        <xdr:cNvPr id="10" name="Picture 9"/>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53379"/>
        <a:stretch/>
      </xdr:blipFill>
      <xdr:spPr>
        <a:xfrm>
          <a:off x="210324" y="4135309"/>
          <a:ext cx="967903" cy="1057075"/>
        </a:xfrm>
        <a:prstGeom prst="rect">
          <a:avLst/>
        </a:prstGeom>
      </xdr:spPr>
    </xdr:pic>
    <xdr:clientData/>
  </xdr:twoCellAnchor>
  <xdr:twoCellAnchor>
    <xdr:from>
      <xdr:col>0</xdr:col>
      <xdr:colOff>128194</xdr:colOff>
      <xdr:row>21</xdr:row>
      <xdr:rowOff>89338</xdr:rowOff>
    </xdr:from>
    <xdr:to>
      <xdr:col>1</xdr:col>
      <xdr:colOff>739273</xdr:colOff>
      <xdr:row>23</xdr:row>
      <xdr:rowOff>41800</xdr:rowOff>
    </xdr:to>
    <xdr:sp macro="" textlink="">
      <xdr:nvSpPr>
        <xdr:cNvPr id="11" name="TextBox 10"/>
        <xdr:cNvSpPr txBox="1"/>
      </xdr:nvSpPr>
      <xdr:spPr>
        <a:xfrm>
          <a:off x="128194" y="3929818"/>
          <a:ext cx="1220679" cy="3182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050">
              <a:solidFill>
                <a:schemeClr val="bg1"/>
              </a:solidFill>
              <a:latin typeface="Imprint MT Shadow" panose="04020605060303030202" pitchFamily="82" charset="0"/>
            </a:rPr>
            <a:t>Clear All Slicer</a:t>
          </a: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2</xdr:col>
      <xdr:colOff>415290</xdr:colOff>
      <xdr:row>8</xdr:row>
      <xdr:rowOff>64770</xdr:rowOff>
    </xdr:from>
    <xdr:to>
      <xdr:col>5</xdr:col>
      <xdr:colOff>201930</xdr:colOff>
      <xdr:row>23</xdr:row>
      <xdr:rowOff>64770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7.xml><?xml version="1.0" encoding="utf-8"?>
<xdr:wsDr xmlns:xdr="http://schemas.openxmlformats.org/drawingml/2006/spreadsheetDrawing" xmlns:a="http://schemas.openxmlformats.org/drawingml/2006/main">
  <xdr:twoCellAnchor>
    <xdr:from>
      <xdr:col>2</xdr:col>
      <xdr:colOff>872490</xdr:colOff>
      <xdr:row>10</xdr:row>
      <xdr:rowOff>148590</xdr:rowOff>
    </xdr:from>
    <xdr:to>
      <xdr:col>4</xdr:col>
      <xdr:colOff>975360</xdr:colOff>
      <xdr:row>25</xdr:row>
      <xdr:rowOff>148590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8.xml><?xml version="1.0" encoding="utf-8"?>
<xdr:wsDr xmlns:xdr="http://schemas.openxmlformats.org/drawingml/2006/spreadsheetDrawing" xmlns:a="http://schemas.openxmlformats.org/drawingml/2006/main">
  <xdr:twoCellAnchor>
    <xdr:from>
      <xdr:col>6</xdr:col>
      <xdr:colOff>403860</xdr:colOff>
      <xdr:row>6</xdr:row>
      <xdr:rowOff>171450</xdr:rowOff>
    </xdr:from>
    <xdr:to>
      <xdr:col>14</xdr:col>
      <xdr:colOff>99060</xdr:colOff>
      <xdr:row>21</xdr:row>
      <xdr:rowOff>171450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94" name="Rectangle 93"/>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61" name="Group 60">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95" name="Rectangle 94"/>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96" name="Picture 95"/>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57" name="Group 56">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99" name="Rectangle 98"/>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1" name="Picture 10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8" name="Group 57">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98" name="Rectangle 97"/>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2" name="Picture 10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56" name="Group 55">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100" name="Rectangle 99"/>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3" name="Picture 102"/>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6" name="Group 5">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97" name="Rectangle 96"/>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4" name="Picture 103"/>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105" name="TextBox 104"/>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121921</xdr:rowOff>
    </xdr:from>
    <xdr:to>
      <xdr:col>23</xdr:col>
      <xdr:colOff>60961</xdr:colOff>
      <xdr:row>4</xdr:row>
      <xdr:rowOff>152820</xdr:rowOff>
    </xdr:to>
    <xdr:sp macro="" textlink="">
      <xdr:nvSpPr>
        <xdr:cNvPr id="7" name="Rectangle 6"/>
        <xdr:cNvSpPr/>
      </xdr:nvSpPr>
      <xdr:spPr>
        <a:xfrm>
          <a:off x="11452945" y="121921"/>
          <a:ext cx="2619186" cy="75940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227446</xdr:colOff>
      <xdr:row>1</xdr:row>
      <xdr:rowOff>116808</xdr:rowOff>
    </xdr:from>
    <xdr:to>
      <xdr:col>22</xdr:col>
      <xdr:colOff>303646</xdr:colOff>
      <xdr:row>3</xdr:row>
      <xdr:rowOff>132048</xdr:rowOff>
    </xdr:to>
    <xdr:sp macro="" textlink="">
      <xdr:nvSpPr>
        <xdr:cNvPr id="8" name="TextBox 7"/>
        <xdr:cNvSpPr txBox="1"/>
      </xdr:nvSpPr>
      <xdr:spPr>
        <a:xfrm>
          <a:off x="11863969" y="301967"/>
          <a:ext cx="1913546" cy="385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All Slicers</a:t>
          </a:r>
        </a:p>
      </xdr:txBody>
    </xdr:sp>
    <xdr:clientData/>
  </xdr:twoCellAnchor>
  <xdr:twoCellAnchor>
    <xdr:from>
      <xdr:col>18</xdr:col>
      <xdr:colOff>484836</xdr:colOff>
      <xdr:row>21</xdr:row>
      <xdr:rowOff>45721</xdr:rowOff>
    </xdr:from>
    <xdr:to>
      <xdr:col>23</xdr:col>
      <xdr:colOff>73356</xdr:colOff>
      <xdr:row>29</xdr:row>
      <xdr:rowOff>7619</xdr:rowOff>
    </xdr:to>
    <xdr:sp macro="" textlink="">
      <xdr:nvSpPr>
        <xdr:cNvPr id="9" name="Rectangle 8"/>
        <xdr:cNvSpPr/>
      </xdr:nvSpPr>
      <xdr:spPr>
        <a:xfrm>
          <a:off x="11450100" y="3870375"/>
          <a:ext cx="2634426" cy="141890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392498</xdr:colOff>
      <xdr:row>21</xdr:row>
      <xdr:rowOff>45719</xdr:rowOff>
    </xdr:from>
    <xdr:to>
      <xdr:col>22</xdr:col>
      <xdr:colOff>119552</xdr:colOff>
      <xdr:row>30</xdr:row>
      <xdr:rowOff>78104</xdr:rowOff>
    </xdr:to>
    <xdr:pic>
      <xdr:nvPicPr>
        <xdr:cNvPr id="10" name="Picture 9"/>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1945650" y="3924992"/>
          <a:ext cx="1551235" cy="1694930"/>
        </a:xfrm>
        <a:prstGeom prst="rect">
          <a:avLst/>
        </a:prstGeom>
      </xdr:spPr>
    </xdr:pic>
    <xdr:clientData/>
  </xdr:twoCellAnchor>
  <xdr:twoCellAnchor>
    <xdr:from>
      <xdr:col>2</xdr:col>
      <xdr:colOff>131064</xdr:colOff>
      <xdr:row>17</xdr:row>
      <xdr:rowOff>38099</xdr:rowOff>
    </xdr:from>
    <xdr:to>
      <xdr:col>12</xdr:col>
      <xdr:colOff>222422</xdr:colOff>
      <xdr:row>29</xdr:row>
      <xdr:rowOff>5434</xdr:rowOff>
    </xdr:to>
    <xdr:sp macro="" textlink="">
      <xdr:nvSpPr>
        <xdr:cNvPr id="11" name="Rectangle 10"/>
        <xdr:cNvSpPr/>
      </xdr:nvSpPr>
      <xdr:spPr>
        <a:xfrm>
          <a:off x="1350264" y="3154061"/>
          <a:ext cx="6187358" cy="216683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124691</xdr:colOff>
      <xdr:row>5</xdr:row>
      <xdr:rowOff>7937</xdr:rowOff>
    </xdr:from>
    <xdr:to>
      <xdr:col>5</xdr:col>
      <xdr:colOff>601981</xdr:colOff>
      <xdr:row>17</xdr:row>
      <xdr:rowOff>15240</xdr:rowOff>
    </xdr:to>
    <xdr:sp macro="" textlink="">
      <xdr:nvSpPr>
        <xdr:cNvPr id="12" name="Rectangle 11"/>
        <xdr:cNvSpPr/>
      </xdr:nvSpPr>
      <xdr:spPr>
        <a:xfrm>
          <a:off x="1343891" y="931573"/>
          <a:ext cx="2306090" cy="2224031"/>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13" name="Rectangle 12"/>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15240</xdr:colOff>
      <xdr:row>5</xdr:row>
      <xdr:rowOff>7619</xdr:rowOff>
    </xdr:from>
    <xdr:to>
      <xdr:col>12</xdr:col>
      <xdr:colOff>220980</xdr:colOff>
      <xdr:row>17</xdr:row>
      <xdr:rowOff>14584</xdr:rowOff>
    </xdr:to>
    <xdr:sp macro="" textlink="">
      <xdr:nvSpPr>
        <xdr:cNvPr id="14" name="Rectangle 13"/>
        <xdr:cNvSpPr/>
      </xdr:nvSpPr>
      <xdr:spPr>
        <a:xfrm>
          <a:off x="3668465" y="919102"/>
          <a:ext cx="3858965" cy="219452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2</xdr:col>
      <xdr:colOff>144781</xdr:colOff>
      <xdr:row>17</xdr:row>
      <xdr:rowOff>53340</xdr:rowOff>
    </xdr:from>
    <xdr:to>
      <xdr:col>12</xdr:col>
      <xdr:colOff>167641</xdr:colOff>
      <xdr:row>28</xdr:row>
      <xdr:rowOff>160020</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6</xdr:col>
      <xdr:colOff>38101</xdr:colOff>
      <xdr:row>5</xdr:row>
      <xdr:rowOff>38099</xdr:rowOff>
    </xdr:from>
    <xdr:to>
      <xdr:col>12</xdr:col>
      <xdr:colOff>202164</xdr:colOff>
      <xdr:row>17</xdr:row>
      <xdr:rowOff>7775</xdr:rowOff>
    </xdr:to>
    <xdr:graphicFrame macro="">
      <xdr:nvGraphicFramePr>
        <xdr:cNvPr id="16" name="Chart 1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xdr:col>
      <xdr:colOff>132183</xdr:colOff>
      <xdr:row>5</xdr:row>
      <xdr:rowOff>15551</xdr:rowOff>
    </xdr:from>
    <xdr:to>
      <xdr:col>6</xdr:col>
      <xdr:colOff>15552</xdr:colOff>
      <xdr:row>16</xdr:row>
      <xdr:rowOff>186611</xdr:rowOff>
    </xdr:to>
    <xdr:graphicFrame macro="">
      <xdr:nvGraphicFramePr>
        <xdr:cNvPr id="17" name="Chart 1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12</xdr:col>
      <xdr:colOff>182880</xdr:colOff>
      <xdr:row>5</xdr:row>
      <xdr:rowOff>54429</xdr:rowOff>
    </xdr:from>
    <xdr:to>
      <xdr:col>18</xdr:col>
      <xdr:colOff>466531</xdr:colOff>
      <xdr:row>29</xdr:row>
      <xdr:rowOff>83821</xdr:rowOff>
    </xdr:to>
    <mc:AlternateContent xmlns:mc="http://schemas.openxmlformats.org/markup-compatibility/2006">
      <mc:Choice xmlns:cx1="http://schemas.microsoft.com/office/drawing/2015/9/8/chartex" Requires="cx1">
        <xdr:graphicFrame macro="">
          <xdr:nvGraphicFramePr>
            <xdr:cNvPr id="18" name="Chart 17"/>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56056</xdr:colOff>
      <xdr:row>0</xdr:row>
      <xdr:rowOff>116995</xdr:rowOff>
    </xdr:from>
    <xdr:to>
      <xdr:col>5</xdr:col>
      <xdr:colOff>270933</xdr:colOff>
      <xdr:row>4</xdr:row>
      <xdr:rowOff>137777</xdr:rowOff>
    </xdr:to>
    <xdr:sp macro="" textlink="">
      <xdr:nvSpPr>
        <xdr:cNvPr id="21" name="Rectangle 20"/>
        <xdr:cNvSpPr/>
      </xdr:nvSpPr>
      <xdr:spPr>
        <a:xfrm>
          <a:off x="56056" y="116995"/>
          <a:ext cx="3262877" cy="76584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22" name="Rectangle 21"/>
        <xdr:cNvSpPr/>
      </xdr:nvSpPr>
      <xdr:spPr>
        <a:xfrm>
          <a:off x="5009339" y="122287"/>
          <a:ext cx="1592635" cy="75479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23" name="Rectangle 22"/>
        <xdr:cNvSpPr/>
      </xdr:nvSpPr>
      <xdr:spPr>
        <a:xfrm>
          <a:off x="6612225" y="124691"/>
          <a:ext cx="1592635" cy="75479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24" name="Rectangle 23"/>
        <xdr:cNvSpPr/>
      </xdr:nvSpPr>
      <xdr:spPr>
        <a:xfrm>
          <a:off x="8220060" y="124691"/>
          <a:ext cx="1592635" cy="75479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25" name="Rectangle 24"/>
        <xdr:cNvSpPr/>
      </xdr:nvSpPr>
      <xdr:spPr>
        <a:xfrm>
          <a:off x="9824077" y="126388"/>
          <a:ext cx="1592635" cy="75479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26" name="Rectangle 25"/>
        <xdr:cNvSpPr/>
      </xdr:nvSpPr>
      <xdr:spPr>
        <a:xfrm>
          <a:off x="3402212" y="124691"/>
          <a:ext cx="1592635" cy="75479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27" name="TextBox 2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29" name="TextBox 28"/>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30" name="TextBox 29"/>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31" name="TextBox 30"/>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32" name="TextBox 31"/>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33" name="TextBox 32"/>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34" name="TextBox 33"/>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35" name="TextBox 34"/>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36" name="TextBox 35"/>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37" name="TextBox 36"/>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0" name="Group 19"/>
        <xdr:cNvGrpSpPr/>
      </xdr:nvGrpSpPr>
      <xdr:grpSpPr>
        <a:xfrm>
          <a:off x="30479" y="914400"/>
          <a:ext cx="1294467" cy="548640"/>
          <a:chOff x="30479" y="914400"/>
          <a:chExt cx="1294467" cy="548640"/>
        </a:xfrm>
      </xdr:grpSpPr>
      <xdr:sp macro="" textlink="">
        <xdr:nvSpPr>
          <xdr:cNvPr id="19" name="Rectangle 18"/>
          <xdr:cNvSpPr/>
        </xdr:nvSpPr>
        <xdr:spPr>
          <a:xfrm>
            <a:off x="30479" y="914400"/>
            <a:ext cx="1294467" cy="548640"/>
          </a:xfrm>
          <a:prstGeom prst="rect">
            <a:avLst/>
          </a:prstGeom>
          <a:solidFill>
            <a:schemeClr val="accent1">
              <a:lumMod val="50000"/>
            </a:schemeClr>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9" name="TextBox 38">
            <a:hlinkClick xmlns:r="http://schemas.openxmlformats.org/officeDocument/2006/relationships" r:id="rId9"/>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 name="Group 2"/>
        <xdr:cNvGrpSpPr/>
      </xdr:nvGrpSpPr>
      <xdr:grpSpPr>
        <a:xfrm>
          <a:off x="33233" y="1472535"/>
          <a:ext cx="1292212" cy="560627"/>
          <a:chOff x="33233" y="1472535"/>
          <a:chExt cx="1292212" cy="560627"/>
        </a:xfrm>
      </xdr:grpSpPr>
      <xdr:sp macro="" textlink="">
        <xdr:nvSpPr>
          <xdr:cNvPr id="50" name="Rectangle 49"/>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0" name="TextBox 39">
            <a:hlinkClick xmlns:r="http://schemas.openxmlformats.org/officeDocument/2006/relationships" r:id="rId16"/>
          </xdr:cNvPr>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4" name="Group 3"/>
        <xdr:cNvGrpSpPr/>
      </xdr:nvGrpSpPr>
      <xdr:grpSpPr>
        <a:xfrm>
          <a:off x="31476" y="2045148"/>
          <a:ext cx="1294467" cy="548640"/>
          <a:chOff x="31476" y="2045148"/>
          <a:chExt cx="1294467" cy="548640"/>
        </a:xfrm>
      </xdr:grpSpPr>
      <xdr:sp macro="" textlink="">
        <xdr:nvSpPr>
          <xdr:cNvPr id="51" name="Rectangle 50"/>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1" name="TextBox 40">
            <a:hlinkClick xmlns:r="http://schemas.openxmlformats.org/officeDocument/2006/relationships" r:id="rId17"/>
          </xdr:cNvPr>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59" name="Picture 58"/>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19634" t="21005" r="21461" b="19635"/>
        <a:stretch/>
      </xdr:blipFill>
      <xdr:spPr>
        <a:xfrm>
          <a:off x="647702" y="166935"/>
          <a:ext cx="644144" cy="65147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38" name="TextBox 37"/>
        <xdr:cNvSpPr txBox="1"/>
      </xdr:nvSpPr>
      <xdr:spPr>
        <a:xfrm>
          <a:off x="1248163" y="71696"/>
          <a:ext cx="1482757" cy="8641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18</xdr:col>
      <xdr:colOff>484617</xdr:colOff>
      <xdr:row>5</xdr:row>
      <xdr:rowOff>7831</xdr:rowOff>
    </xdr:from>
    <xdr:to>
      <xdr:col>23</xdr:col>
      <xdr:colOff>73737</xdr:colOff>
      <xdr:row>9</xdr:row>
      <xdr:rowOff>16671</xdr:rowOff>
    </xdr:to>
    <xdr:grpSp>
      <xdr:nvGrpSpPr>
        <xdr:cNvPr id="52" name="Group 51">
          <a:hlinkClick xmlns:r="http://schemas.openxmlformats.org/officeDocument/2006/relationships" r:id="rId19"/>
        </xdr:cNvPr>
        <xdr:cNvGrpSpPr/>
      </xdr:nvGrpSpPr>
      <xdr:grpSpPr>
        <a:xfrm>
          <a:off x="11457417" y="922231"/>
          <a:ext cx="2637120" cy="740360"/>
          <a:chOff x="11457417" y="922231"/>
          <a:chExt cx="2637120" cy="740360"/>
        </a:xfrm>
      </xdr:grpSpPr>
      <xdr:sp macro="" textlink="">
        <xdr:nvSpPr>
          <xdr:cNvPr id="67" name="Rectangle 66"/>
          <xdr:cNvSpPr/>
        </xdr:nvSpPr>
        <xdr:spPr>
          <a:xfrm>
            <a:off x="11457417" y="922231"/>
            <a:ext cx="2637120" cy="74036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8" name="TextBox 67"/>
          <xdr:cNvSpPr txBox="1"/>
        </xdr:nvSpPr>
        <xdr:spPr>
          <a:xfrm>
            <a:off x="11798455" y="1076782"/>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Day Slicers</a:t>
            </a:r>
          </a:p>
        </xdr:txBody>
      </xdr:sp>
    </xdr:grpSp>
    <xdr:clientData/>
  </xdr:twoCellAnchor>
  <xdr:twoCellAnchor>
    <xdr:from>
      <xdr:col>18</xdr:col>
      <xdr:colOff>482244</xdr:colOff>
      <xdr:row>9</xdr:row>
      <xdr:rowOff>31965</xdr:rowOff>
    </xdr:from>
    <xdr:to>
      <xdr:col>23</xdr:col>
      <xdr:colOff>71364</xdr:colOff>
      <xdr:row>13</xdr:row>
      <xdr:rowOff>40804</xdr:rowOff>
    </xdr:to>
    <xdr:grpSp>
      <xdr:nvGrpSpPr>
        <xdr:cNvPr id="46" name="Group 45">
          <a:hlinkClick xmlns:r="http://schemas.openxmlformats.org/officeDocument/2006/relationships" r:id="rId20"/>
        </xdr:cNvPr>
        <xdr:cNvGrpSpPr/>
      </xdr:nvGrpSpPr>
      <xdr:grpSpPr>
        <a:xfrm>
          <a:off x="11455044" y="1677885"/>
          <a:ext cx="2637120" cy="740359"/>
          <a:chOff x="11455044" y="1677885"/>
          <a:chExt cx="2637120" cy="740359"/>
        </a:xfrm>
      </xdr:grpSpPr>
      <xdr:sp macro="" textlink="">
        <xdr:nvSpPr>
          <xdr:cNvPr id="66" name="Rectangle 65"/>
          <xdr:cNvSpPr/>
        </xdr:nvSpPr>
        <xdr:spPr>
          <a:xfrm>
            <a:off x="11455044" y="1677885"/>
            <a:ext cx="2637120" cy="74035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9" name="TextBox 68"/>
          <xdr:cNvSpPr txBox="1"/>
        </xdr:nvSpPr>
        <xdr:spPr>
          <a:xfrm>
            <a:off x="11801307" y="1844479"/>
            <a:ext cx="2079912"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Payment Slicers</a:t>
            </a:r>
          </a:p>
        </xdr:txBody>
      </xdr:sp>
    </xdr:grpSp>
    <xdr:clientData/>
  </xdr:twoCellAnchor>
  <xdr:twoCellAnchor>
    <xdr:from>
      <xdr:col>18</xdr:col>
      <xdr:colOff>484747</xdr:colOff>
      <xdr:row>13</xdr:row>
      <xdr:rowOff>44938</xdr:rowOff>
    </xdr:from>
    <xdr:to>
      <xdr:col>23</xdr:col>
      <xdr:colOff>73867</xdr:colOff>
      <xdr:row>17</xdr:row>
      <xdr:rowOff>53777</xdr:rowOff>
    </xdr:to>
    <xdr:grpSp>
      <xdr:nvGrpSpPr>
        <xdr:cNvPr id="28" name="Group 27">
          <a:hlinkClick xmlns:r="http://schemas.openxmlformats.org/officeDocument/2006/relationships" r:id="rId21"/>
        </xdr:cNvPr>
        <xdr:cNvGrpSpPr/>
      </xdr:nvGrpSpPr>
      <xdr:grpSpPr>
        <a:xfrm>
          <a:off x="11457547" y="2422378"/>
          <a:ext cx="2637120" cy="740359"/>
          <a:chOff x="11457547" y="2422378"/>
          <a:chExt cx="2637120" cy="740359"/>
        </a:xfrm>
      </xdr:grpSpPr>
      <xdr:sp macro="" textlink="">
        <xdr:nvSpPr>
          <xdr:cNvPr id="65" name="Rectangle 64"/>
          <xdr:cNvSpPr/>
        </xdr:nvSpPr>
        <xdr:spPr>
          <a:xfrm>
            <a:off x="11457547" y="2422378"/>
            <a:ext cx="2637120" cy="74035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0" name="TextBox 69"/>
          <xdr:cNvSpPr txBox="1"/>
        </xdr:nvSpPr>
        <xdr:spPr>
          <a:xfrm>
            <a:off x="11754309" y="2607320"/>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Year Slicers</a:t>
            </a:r>
          </a:p>
        </xdr:txBody>
      </xdr:sp>
    </xdr:grpSp>
    <xdr:clientData/>
  </xdr:twoCellAnchor>
  <xdr:twoCellAnchor>
    <xdr:from>
      <xdr:col>18</xdr:col>
      <xdr:colOff>483770</xdr:colOff>
      <xdr:row>17</xdr:row>
      <xdr:rowOff>48846</xdr:rowOff>
    </xdr:from>
    <xdr:to>
      <xdr:col>23</xdr:col>
      <xdr:colOff>72890</xdr:colOff>
      <xdr:row>21</xdr:row>
      <xdr:rowOff>57686</xdr:rowOff>
    </xdr:to>
    <xdr:grpSp>
      <xdr:nvGrpSpPr>
        <xdr:cNvPr id="2" name="Group 1">
          <a:hlinkClick xmlns:r="http://schemas.openxmlformats.org/officeDocument/2006/relationships" r:id="rId22"/>
        </xdr:cNvPr>
        <xdr:cNvGrpSpPr/>
      </xdr:nvGrpSpPr>
      <xdr:grpSpPr>
        <a:xfrm>
          <a:off x="11456570" y="3157806"/>
          <a:ext cx="2637120" cy="740360"/>
          <a:chOff x="11456570" y="3157806"/>
          <a:chExt cx="2637120" cy="740360"/>
        </a:xfrm>
      </xdr:grpSpPr>
      <xdr:sp macro="" textlink="">
        <xdr:nvSpPr>
          <xdr:cNvPr id="64" name="Rectangle 63"/>
          <xdr:cNvSpPr/>
        </xdr:nvSpPr>
        <xdr:spPr>
          <a:xfrm>
            <a:off x="11456570" y="3157806"/>
            <a:ext cx="2637120" cy="74036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1" name="TextBox 70"/>
          <xdr:cNvSpPr txBox="1"/>
        </xdr:nvSpPr>
        <xdr:spPr>
          <a:xfrm>
            <a:off x="11764281" y="3341677"/>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Region</a:t>
            </a:r>
            <a:r>
              <a:rPr lang="en-IN" sz="2000" baseline="0">
                <a:solidFill>
                  <a:schemeClr val="bg1"/>
                </a:solidFill>
                <a:latin typeface="Imprint MT Shadow" panose="04020605060303030202" pitchFamily="82" charset="0"/>
                <a:ea typeface="+mn-ea"/>
                <a:cs typeface="+mn-cs"/>
              </a:rPr>
              <a:t> </a:t>
            </a:r>
            <a:r>
              <a:rPr lang="en-IN" sz="2000">
                <a:solidFill>
                  <a:schemeClr val="bg1"/>
                </a:solidFill>
                <a:latin typeface="Imprint MT Shadow" panose="04020605060303030202" pitchFamily="82" charset="0"/>
                <a:ea typeface="+mn-ea"/>
                <a:cs typeface="+mn-cs"/>
              </a:rPr>
              <a:t>Slicers</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21</xdr:col>
      <xdr:colOff>381000</xdr:colOff>
      <xdr:row>33</xdr:row>
      <xdr:rowOff>114300</xdr:rowOff>
    </xdr:to>
    <xdr:sp macro="" textlink="">
      <xdr:nvSpPr>
        <xdr:cNvPr id="54" name="Rectangle 53"/>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70" name="Group 69">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55" name="Rectangle 54"/>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56" name="Picture 55"/>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68" name="Group 67">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59" name="Rectangle 58"/>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1" name="Picture 6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1</xdr:col>
      <xdr:colOff>719666</xdr:colOff>
      <xdr:row>17</xdr:row>
      <xdr:rowOff>100144</xdr:rowOff>
    </xdr:to>
    <xdr:grpSp>
      <xdr:nvGrpSpPr>
        <xdr:cNvPr id="69" name="Group 68">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58" name="Rectangle 57"/>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2" name="Picture 6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0</xdr:col>
      <xdr:colOff>47297</xdr:colOff>
      <xdr:row>20</xdr:row>
      <xdr:rowOff>145472</xdr:rowOff>
    </xdr:from>
    <xdr:to>
      <xdr:col>1</xdr:col>
      <xdr:colOff>719959</xdr:colOff>
      <xdr:row>29</xdr:row>
      <xdr:rowOff>15766</xdr:rowOff>
    </xdr:to>
    <xdr:grpSp>
      <xdr:nvGrpSpPr>
        <xdr:cNvPr id="66" name="Group 65">
          <a:hlinkClick xmlns:r="http://schemas.openxmlformats.org/officeDocument/2006/relationships" r:id="rId7"/>
        </xdr:cNvPr>
        <xdr:cNvGrpSpPr/>
      </xdr:nvGrpSpPr>
      <xdr:grpSpPr>
        <a:xfrm>
          <a:off x="47297" y="3803072"/>
          <a:ext cx="1282262" cy="1516214"/>
          <a:chOff x="47297" y="3803072"/>
          <a:chExt cx="1282262" cy="1516214"/>
        </a:xfrm>
      </xdr:grpSpPr>
      <xdr:sp macro="" textlink="">
        <xdr:nvSpPr>
          <xdr:cNvPr id="57" name="Rectangle 56"/>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4" name="Picture 63"/>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65" name="TextBox 64"/>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xdr:col>
      <xdr:colOff>80247</xdr:colOff>
      <xdr:row>17</xdr:row>
      <xdr:rowOff>149480</xdr:rowOff>
    </xdr:from>
    <xdr:to>
      <xdr:col>1</xdr:col>
      <xdr:colOff>719666</xdr:colOff>
      <xdr:row>20</xdr:row>
      <xdr:rowOff>123925</xdr:rowOff>
    </xdr:to>
    <xdr:grpSp>
      <xdr:nvGrpSpPr>
        <xdr:cNvPr id="67" name="Group 66">
          <a:hlinkClick xmlns:r="http://schemas.openxmlformats.org/officeDocument/2006/relationships" r:id="rId9"/>
        </xdr:cNvPr>
        <xdr:cNvGrpSpPr/>
      </xdr:nvGrpSpPr>
      <xdr:grpSpPr>
        <a:xfrm>
          <a:off x="689847" y="3258440"/>
          <a:ext cx="639419" cy="523085"/>
          <a:chOff x="689847" y="3258440"/>
          <a:chExt cx="639419" cy="523085"/>
        </a:xfrm>
      </xdr:grpSpPr>
      <xdr:sp macro="" textlink="">
        <xdr:nvSpPr>
          <xdr:cNvPr id="60" name="Rectangle 59"/>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52" name="Picture 51"/>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4</xdr:col>
      <xdr:colOff>213360</xdr:colOff>
      <xdr:row>7</xdr:row>
      <xdr:rowOff>60960</xdr:rowOff>
    </xdr:from>
    <xdr:to>
      <xdr:col>14</xdr:col>
      <xdr:colOff>571500</xdr:colOff>
      <xdr:row>26</xdr:row>
      <xdr:rowOff>68580</xdr:rowOff>
    </xdr:to>
    <xdr:sp macro="" textlink="">
      <xdr:nvSpPr>
        <xdr:cNvPr id="5" name="Rectangle 4"/>
        <xdr:cNvSpPr/>
      </xdr:nvSpPr>
      <xdr:spPr>
        <a:xfrm>
          <a:off x="3695700" y="1341120"/>
          <a:ext cx="6454140" cy="34823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220980</xdr:colOff>
      <xdr:row>7</xdr:row>
      <xdr:rowOff>91440</xdr:rowOff>
    </xdr:from>
    <xdr:to>
      <xdr:col>14</xdr:col>
      <xdr:colOff>563880</xdr:colOff>
      <xdr:row>26</xdr:row>
      <xdr:rowOff>68580</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6</xdr:col>
      <xdr:colOff>472440</xdr:colOff>
      <xdr:row>7</xdr:row>
      <xdr:rowOff>106680</xdr:rowOff>
    </xdr:from>
    <xdr:to>
      <xdr:col>12</xdr:col>
      <xdr:colOff>563880</xdr:colOff>
      <xdr:row>9</xdr:row>
      <xdr:rowOff>114300</xdr:rowOff>
    </xdr:to>
    <xdr:sp macro="" textlink="">
      <xdr:nvSpPr>
        <xdr:cNvPr id="7" name="TextBox 6"/>
        <xdr:cNvSpPr txBox="1"/>
      </xdr:nvSpPr>
      <xdr:spPr>
        <a:xfrm>
          <a:off x="5173980" y="1386840"/>
          <a:ext cx="37490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a:solidFill>
                <a:schemeClr val="bg1"/>
              </a:solidFill>
              <a:latin typeface="Imprint MT Shadow" panose="04020605060303030202" pitchFamily="82" charset="0"/>
            </a:rPr>
            <a:t>Top 7 Clients </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83" name="Rectangle 82"/>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6" name="Group 5">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84" name="Rectangle 83"/>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85" name="Picture 84"/>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88" name="Rectangle 87"/>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90" name="Picture 89"/>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87" name="Rectangle 86"/>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91" name="Picture 90"/>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89" name="Rectangle 88"/>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92" name="Picture 9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86" name="Rectangle 85"/>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93" name="Picture 92"/>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94" name="TextBox 93"/>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121921</xdr:rowOff>
    </xdr:from>
    <xdr:to>
      <xdr:col>23</xdr:col>
      <xdr:colOff>60961</xdr:colOff>
      <xdr:row>4</xdr:row>
      <xdr:rowOff>152820</xdr:rowOff>
    </xdr:to>
    <xdr:sp macro="" textlink="">
      <xdr:nvSpPr>
        <xdr:cNvPr id="127" name="Rectangle 126"/>
        <xdr:cNvSpPr/>
      </xdr:nvSpPr>
      <xdr:spPr>
        <a:xfrm>
          <a:off x="11460481" y="121921"/>
          <a:ext cx="2621280" cy="76241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227446</xdr:colOff>
      <xdr:row>1</xdr:row>
      <xdr:rowOff>116808</xdr:rowOff>
    </xdr:from>
    <xdr:to>
      <xdr:col>22</xdr:col>
      <xdr:colOff>303646</xdr:colOff>
      <xdr:row>3</xdr:row>
      <xdr:rowOff>132048</xdr:rowOff>
    </xdr:to>
    <xdr:sp macro="" textlink="">
      <xdr:nvSpPr>
        <xdr:cNvPr id="128" name="TextBox 127"/>
        <xdr:cNvSpPr txBox="1"/>
      </xdr:nvSpPr>
      <xdr:spPr>
        <a:xfrm>
          <a:off x="11809846" y="299688"/>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All Slicers</a:t>
          </a:r>
        </a:p>
      </xdr:txBody>
    </xdr:sp>
    <xdr:clientData/>
  </xdr:twoCellAnchor>
  <xdr:twoCellAnchor>
    <xdr:from>
      <xdr:col>18</xdr:col>
      <xdr:colOff>484836</xdr:colOff>
      <xdr:row>21</xdr:row>
      <xdr:rowOff>45721</xdr:rowOff>
    </xdr:from>
    <xdr:to>
      <xdr:col>23</xdr:col>
      <xdr:colOff>73356</xdr:colOff>
      <xdr:row>29</xdr:row>
      <xdr:rowOff>7619</xdr:rowOff>
    </xdr:to>
    <xdr:sp macro="" textlink="">
      <xdr:nvSpPr>
        <xdr:cNvPr id="129" name="Rectangle 128"/>
        <xdr:cNvSpPr/>
      </xdr:nvSpPr>
      <xdr:spPr>
        <a:xfrm>
          <a:off x="11457636" y="3886201"/>
          <a:ext cx="2636520" cy="142493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432215</xdr:colOff>
      <xdr:row>21</xdr:row>
      <xdr:rowOff>45719</xdr:rowOff>
    </xdr:from>
    <xdr:to>
      <xdr:col>22</xdr:col>
      <xdr:colOff>159269</xdr:colOff>
      <xdr:row>30</xdr:row>
      <xdr:rowOff>78104</xdr:rowOff>
    </xdr:to>
    <xdr:pic>
      <xdr:nvPicPr>
        <xdr:cNvPr id="130" name="Picture 129"/>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014615" y="3886199"/>
          <a:ext cx="1555854" cy="1678305"/>
        </a:xfrm>
        <a:prstGeom prst="rect">
          <a:avLst/>
        </a:prstGeom>
      </xdr:spPr>
    </xdr:pic>
    <xdr:clientData/>
  </xdr:twoCellAnchor>
  <xdr:twoCellAnchor>
    <xdr:from>
      <xdr:col>18</xdr:col>
      <xdr:colOff>490608</xdr:colOff>
      <xdr:row>4</xdr:row>
      <xdr:rowOff>181999</xdr:rowOff>
    </xdr:from>
    <xdr:to>
      <xdr:col>23</xdr:col>
      <xdr:colOff>79728</xdr:colOff>
      <xdr:row>9</xdr:row>
      <xdr:rowOff>8504</xdr:rowOff>
    </xdr:to>
    <xdr:grpSp>
      <xdr:nvGrpSpPr>
        <xdr:cNvPr id="131" name="Group 130">
          <a:hlinkClick xmlns:r="http://schemas.openxmlformats.org/officeDocument/2006/relationships" r:id="rId12"/>
        </xdr:cNvPr>
        <xdr:cNvGrpSpPr/>
      </xdr:nvGrpSpPr>
      <xdr:grpSpPr>
        <a:xfrm>
          <a:off x="11463408" y="913519"/>
          <a:ext cx="2637120" cy="740905"/>
          <a:chOff x="11457417" y="922231"/>
          <a:chExt cx="2637120" cy="740360"/>
        </a:xfrm>
      </xdr:grpSpPr>
      <xdr:sp macro="" textlink="">
        <xdr:nvSpPr>
          <xdr:cNvPr id="132" name="Rectangle 131"/>
          <xdr:cNvSpPr/>
        </xdr:nvSpPr>
        <xdr:spPr>
          <a:xfrm>
            <a:off x="11457417" y="922231"/>
            <a:ext cx="2637120" cy="74036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3" name="TextBox 132"/>
          <xdr:cNvSpPr txBox="1"/>
        </xdr:nvSpPr>
        <xdr:spPr>
          <a:xfrm>
            <a:off x="11798455" y="1076782"/>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Day Slicers</a:t>
            </a:r>
          </a:p>
        </xdr:txBody>
      </xdr:sp>
    </xdr:grpSp>
    <xdr:clientData/>
  </xdr:twoCellAnchor>
  <xdr:twoCellAnchor>
    <xdr:from>
      <xdr:col>18</xdr:col>
      <xdr:colOff>488235</xdr:colOff>
      <xdr:row>9</xdr:row>
      <xdr:rowOff>23253</xdr:rowOff>
    </xdr:from>
    <xdr:to>
      <xdr:col>23</xdr:col>
      <xdr:colOff>77355</xdr:colOff>
      <xdr:row>13</xdr:row>
      <xdr:rowOff>32092</xdr:rowOff>
    </xdr:to>
    <xdr:grpSp>
      <xdr:nvGrpSpPr>
        <xdr:cNvPr id="134" name="Group 133">
          <a:hlinkClick xmlns:r="http://schemas.openxmlformats.org/officeDocument/2006/relationships" r:id="rId13"/>
        </xdr:cNvPr>
        <xdr:cNvGrpSpPr/>
      </xdr:nvGrpSpPr>
      <xdr:grpSpPr>
        <a:xfrm>
          <a:off x="11461035" y="1669173"/>
          <a:ext cx="2637120" cy="740359"/>
          <a:chOff x="11455044" y="1677885"/>
          <a:chExt cx="2637120" cy="740359"/>
        </a:xfrm>
      </xdr:grpSpPr>
      <xdr:sp macro="" textlink="">
        <xdr:nvSpPr>
          <xdr:cNvPr id="135" name="Rectangle 134"/>
          <xdr:cNvSpPr/>
        </xdr:nvSpPr>
        <xdr:spPr>
          <a:xfrm>
            <a:off x="11455044" y="1677885"/>
            <a:ext cx="2637120" cy="74035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6" name="TextBox 135"/>
          <xdr:cNvSpPr txBox="1"/>
        </xdr:nvSpPr>
        <xdr:spPr>
          <a:xfrm>
            <a:off x="11801307" y="1844479"/>
            <a:ext cx="2079912"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Payment Slicers</a:t>
            </a:r>
          </a:p>
        </xdr:txBody>
      </xdr:sp>
    </xdr:grpSp>
    <xdr:clientData/>
  </xdr:twoCellAnchor>
  <xdr:twoCellAnchor>
    <xdr:from>
      <xdr:col>18</xdr:col>
      <xdr:colOff>490738</xdr:colOff>
      <xdr:row>13</xdr:row>
      <xdr:rowOff>36226</xdr:rowOff>
    </xdr:from>
    <xdr:to>
      <xdr:col>23</xdr:col>
      <xdr:colOff>79858</xdr:colOff>
      <xdr:row>17</xdr:row>
      <xdr:rowOff>45065</xdr:rowOff>
    </xdr:to>
    <xdr:grpSp>
      <xdr:nvGrpSpPr>
        <xdr:cNvPr id="137" name="Group 136">
          <a:hlinkClick xmlns:r="http://schemas.openxmlformats.org/officeDocument/2006/relationships" r:id="rId14"/>
        </xdr:cNvPr>
        <xdr:cNvGrpSpPr/>
      </xdr:nvGrpSpPr>
      <xdr:grpSpPr>
        <a:xfrm>
          <a:off x="11463538" y="2413666"/>
          <a:ext cx="2637120" cy="740359"/>
          <a:chOff x="11457547" y="2422378"/>
          <a:chExt cx="2637120" cy="740359"/>
        </a:xfrm>
      </xdr:grpSpPr>
      <xdr:sp macro="" textlink="">
        <xdr:nvSpPr>
          <xdr:cNvPr id="138" name="Rectangle 137"/>
          <xdr:cNvSpPr/>
        </xdr:nvSpPr>
        <xdr:spPr>
          <a:xfrm>
            <a:off x="11457547" y="2422378"/>
            <a:ext cx="2637120" cy="74035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9" name="TextBox 138"/>
          <xdr:cNvSpPr txBox="1"/>
        </xdr:nvSpPr>
        <xdr:spPr>
          <a:xfrm>
            <a:off x="11754309" y="2607320"/>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Year Slicers</a:t>
            </a:r>
          </a:p>
        </xdr:txBody>
      </xdr:sp>
    </xdr:grpSp>
    <xdr:clientData/>
  </xdr:twoCellAnchor>
  <xdr:twoCellAnchor>
    <xdr:from>
      <xdr:col>18</xdr:col>
      <xdr:colOff>489761</xdr:colOff>
      <xdr:row>17</xdr:row>
      <xdr:rowOff>40134</xdr:rowOff>
    </xdr:from>
    <xdr:to>
      <xdr:col>23</xdr:col>
      <xdr:colOff>78881</xdr:colOff>
      <xdr:row>21</xdr:row>
      <xdr:rowOff>48974</xdr:rowOff>
    </xdr:to>
    <xdr:grpSp>
      <xdr:nvGrpSpPr>
        <xdr:cNvPr id="140" name="Group 139">
          <a:hlinkClick xmlns:r="http://schemas.openxmlformats.org/officeDocument/2006/relationships" r:id="rId15"/>
        </xdr:cNvPr>
        <xdr:cNvGrpSpPr/>
      </xdr:nvGrpSpPr>
      <xdr:grpSpPr>
        <a:xfrm>
          <a:off x="11462561" y="3149094"/>
          <a:ext cx="2637120" cy="740360"/>
          <a:chOff x="11456570" y="3157806"/>
          <a:chExt cx="2637120" cy="740360"/>
        </a:xfrm>
      </xdr:grpSpPr>
      <xdr:sp macro="" textlink="">
        <xdr:nvSpPr>
          <xdr:cNvPr id="141" name="Rectangle 140"/>
          <xdr:cNvSpPr/>
        </xdr:nvSpPr>
        <xdr:spPr>
          <a:xfrm>
            <a:off x="11456570" y="3157806"/>
            <a:ext cx="2637120" cy="74036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42" name="TextBox 141"/>
          <xdr:cNvSpPr txBox="1"/>
        </xdr:nvSpPr>
        <xdr:spPr>
          <a:xfrm>
            <a:off x="11764281" y="3341677"/>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Region</a:t>
            </a:r>
            <a:r>
              <a:rPr lang="en-IN" sz="2000" baseline="0">
                <a:solidFill>
                  <a:schemeClr val="bg1"/>
                </a:solidFill>
                <a:latin typeface="Imprint MT Shadow" panose="04020605060303030202" pitchFamily="82" charset="0"/>
                <a:ea typeface="+mn-ea"/>
                <a:cs typeface="+mn-cs"/>
              </a:rPr>
              <a:t> </a:t>
            </a:r>
            <a:r>
              <a:rPr lang="en-IN" sz="2000">
                <a:solidFill>
                  <a:schemeClr val="bg1"/>
                </a:solidFill>
                <a:latin typeface="Imprint MT Shadow" panose="04020605060303030202" pitchFamily="82" charset="0"/>
                <a:ea typeface="+mn-ea"/>
                <a:cs typeface="+mn-cs"/>
              </a:rPr>
              <a:t>Slicers</a:t>
            </a:r>
          </a:p>
        </xdr:txBody>
      </xdr:sp>
    </xdr:grpSp>
    <xdr:clientData/>
  </xdr:twoCellAnchor>
  <xdr:twoCellAnchor>
    <xdr:from>
      <xdr:col>2</xdr:col>
      <xdr:colOff>131064</xdr:colOff>
      <xdr:row>18</xdr:row>
      <xdr:rowOff>47474</xdr:rowOff>
    </xdr:from>
    <xdr:to>
      <xdr:col>7</xdr:col>
      <xdr:colOff>26973</xdr:colOff>
      <xdr:row>28</xdr:row>
      <xdr:rowOff>174019</xdr:rowOff>
    </xdr:to>
    <xdr:sp macro="" textlink="">
      <xdr:nvSpPr>
        <xdr:cNvPr id="8" name="Rectangle 7"/>
        <xdr:cNvSpPr/>
      </xdr:nvSpPr>
      <xdr:spPr>
        <a:xfrm>
          <a:off x="1344869" y="3324748"/>
          <a:ext cx="2930423" cy="194725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10" name="Rectangle 9"/>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12</xdr:col>
      <xdr:colOff>220980</xdr:colOff>
      <xdr:row>18</xdr:row>
      <xdr:rowOff>29307</xdr:rowOff>
    </xdr:to>
    <xdr:sp macro="" textlink="">
      <xdr:nvSpPr>
        <xdr:cNvPr id="11" name="Rectangle 10"/>
        <xdr:cNvSpPr/>
      </xdr:nvSpPr>
      <xdr:spPr>
        <a:xfrm>
          <a:off x="1335215" y="923483"/>
          <a:ext cx="6183380" cy="240293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6" name="Rectangle 15"/>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7" name="Rectangle 16"/>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8" name="Rectangle 17"/>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9" name="Rectangle 18"/>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20" name="Rectangle 19"/>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21" name="Rectangle 20"/>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22" name="TextBox 21"/>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23" name="TextBox 22"/>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24" name="TextBox 23"/>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5" name="TextBox 24"/>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6" name="TextBox 25"/>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7" name="TextBox 26"/>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8" name="TextBox 27"/>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9" name="TextBox 28"/>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30" name="TextBox 29"/>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31" name="TextBox 30"/>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32" name="Group 31"/>
        <xdr:cNvGrpSpPr/>
      </xdr:nvGrpSpPr>
      <xdr:grpSpPr>
        <a:xfrm>
          <a:off x="30479" y="914400"/>
          <a:ext cx="1294467" cy="548640"/>
          <a:chOff x="30479" y="914400"/>
          <a:chExt cx="1294467" cy="548640"/>
        </a:xfrm>
      </xdr:grpSpPr>
      <xdr:sp macro="" textlink="">
        <xdr:nvSpPr>
          <xdr:cNvPr id="33" name="Rectangle 32"/>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4" name="TextBox 33">
            <a:hlinkClick xmlns:r="http://schemas.openxmlformats.org/officeDocument/2006/relationships" r:id="rId9"/>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8" name="Group 37"/>
        <xdr:cNvGrpSpPr/>
      </xdr:nvGrpSpPr>
      <xdr:grpSpPr>
        <a:xfrm>
          <a:off x="33233" y="1472535"/>
          <a:ext cx="1292212" cy="560627"/>
          <a:chOff x="33233" y="1472535"/>
          <a:chExt cx="1292212" cy="560627"/>
        </a:xfrm>
        <a:solidFill>
          <a:schemeClr val="accent1">
            <a:lumMod val="50000"/>
          </a:schemeClr>
        </a:solidFill>
      </xdr:grpSpPr>
      <xdr:sp macro="" textlink="">
        <xdr:nvSpPr>
          <xdr:cNvPr id="39" name="Rectangle 38"/>
          <xdr:cNvSpPr/>
        </xdr:nvSpPr>
        <xdr:spPr>
          <a:xfrm>
            <a:off x="33233" y="1472535"/>
            <a:ext cx="1292212" cy="560627"/>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0" name="TextBox 39"/>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41" name="Group 40">
          <a:hlinkClick xmlns:r="http://schemas.openxmlformats.org/officeDocument/2006/relationships" r:id="rId16"/>
        </xdr:cNvPr>
        <xdr:cNvGrpSpPr/>
      </xdr:nvGrpSpPr>
      <xdr:grpSpPr>
        <a:xfrm>
          <a:off x="31476" y="2045148"/>
          <a:ext cx="1294467" cy="548640"/>
          <a:chOff x="31476" y="2045148"/>
          <a:chExt cx="1294467" cy="548640"/>
        </a:xfrm>
      </xdr:grpSpPr>
      <xdr:sp macro="" textlink="">
        <xdr:nvSpPr>
          <xdr:cNvPr id="42" name="Rectangle 41"/>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3" name="TextBox 42"/>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51" name="Picture 5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52" name="TextBox 51"/>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12</xdr:col>
      <xdr:colOff>227135</xdr:colOff>
      <xdr:row>5</xdr:row>
      <xdr:rowOff>80597</xdr:rowOff>
    </xdr:from>
    <xdr:to>
      <xdr:col>18</xdr:col>
      <xdr:colOff>512886</xdr:colOff>
      <xdr:row>29</xdr:row>
      <xdr:rowOff>1</xdr:rowOff>
    </xdr:to>
    <xdr:graphicFrame macro="">
      <xdr:nvGraphicFramePr>
        <xdr:cNvPr id="56" name="Chart 5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2</xdr:col>
      <xdr:colOff>63892</xdr:colOff>
      <xdr:row>18</xdr:row>
      <xdr:rowOff>52161</xdr:rowOff>
    </xdr:from>
    <xdr:to>
      <xdr:col>7</xdr:col>
      <xdr:colOff>161194</xdr:colOff>
      <xdr:row>29</xdr:row>
      <xdr:rowOff>9079</xdr:rowOff>
    </xdr:to>
    <xdr:graphicFrame macro="">
      <xdr:nvGraphicFramePr>
        <xdr:cNvPr id="57" name="Chart 5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2</xdr:col>
      <xdr:colOff>161193</xdr:colOff>
      <xdr:row>5</xdr:row>
      <xdr:rowOff>29308</xdr:rowOff>
    </xdr:from>
    <xdr:to>
      <xdr:col>12</xdr:col>
      <xdr:colOff>197827</xdr:colOff>
      <xdr:row>18</xdr:row>
      <xdr:rowOff>21981</xdr:rowOff>
    </xdr:to>
    <xdr:graphicFrame macro="">
      <xdr:nvGraphicFramePr>
        <xdr:cNvPr id="58" name="Chart 5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7</xdr:col>
      <xdr:colOff>32971</xdr:colOff>
      <xdr:row>18</xdr:row>
      <xdr:rowOff>46933</xdr:rowOff>
    </xdr:from>
    <xdr:to>
      <xdr:col>12</xdr:col>
      <xdr:colOff>227920</xdr:colOff>
      <xdr:row>28</xdr:row>
      <xdr:rowOff>175103</xdr:rowOff>
    </xdr:to>
    <xdr:sp macro="" textlink="">
      <xdr:nvSpPr>
        <xdr:cNvPr id="59" name="Rectangle 58"/>
        <xdr:cNvSpPr/>
      </xdr:nvSpPr>
      <xdr:spPr>
        <a:xfrm>
          <a:off x="4289913" y="3344048"/>
          <a:ext cx="3235622" cy="1959901"/>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593480</xdr:colOff>
      <xdr:row>17</xdr:row>
      <xdr:rowOff>164855</xdr:rowOff>
    </xdr:from>
    <xdr:to>
      <xdr:col>12</xdr:col>
      <xdr:colOff>168519</xdr:colOff>
      <xdr:row>28</xdr:row>
      <xdr:rowOff>98913</xdr:rowOff>
    </xdr:to>
    <xdr:graphicFrame macro="">
      <xdr:nvGraphicFramePr>
        <xdr:cNvPr id="54" name="Chart 5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wsDr>
</file>

<file path=xl/drawings/drawing21.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95" name="Rectangle 94"/>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53" name="Group 52">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96" name="Rectangle 95"/>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97" name="Picture 96"/>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50" name="Group 49">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100" name="Rectangle 99"/>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2" name="Picture 101"/>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1" name="Group 50">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99" name="Rectangle 98"/>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3" name="Picture 102"/>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49" name="Group 48">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101" name="Rectangle 100"/>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4" name="Picture 103"/>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7" name="Group 6">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98" name="Rectangle 97"/>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5" name="Picture 104"/>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106" name="TextBox 105"/>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121921</xdr:rowOff>
    </xdr:from>
    <xdr:to>
      <xdr:col>23</xdr:col>
      <xdr:colOff>60961</xdr:colOff>
      <xdr:row>4</xdr:row>
      <xdr:rowOff>152820</xdr:rowOff>
    </xdr:to>
    <xdr:sp macro="" textlink="">
      <xdr:nvSpPr>
        <xdr:cNvPr id="62" name="Rectangle 61"/>
        <xdr:cNvSpPr/>
      </xdr:nvSpPr>
      <xdr:spPr>
        <a:xfrm>
          <a:off x="11460481" y="121921"/>
          <a:ext cx="2621280" cy="76241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227446</xdr:colOff>
      <xdr:row>1</xdr:row>
      <xdr:rowOff>116808</xdr:rowOff>
    </xdr:from>
    <xdr:to>
      <xdr:col>22</xdr:col>
      <xdr:colOff>303646</xdr:colOff>
      <xdr:row>3</xdr:row>
      <xdr:rowOff>132048</xdr:rowOff>
    </xdr:to>
    <xdr:sp macro="" textlink="">
      <xdr:nvSpPr>
        <xdr:cNvPr id="63" name="TextBox 62"/>
        <xdr:cNvSpPr txBox="1"/>
      </xdr:nvSpPr>
      <xdr:spPr>
        <a:xfrm>
          <a:off x="11809846" y="299688"/>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All Slicers</a:t>
          </a:r>
        </a:p>
      </xdr:txBody>
    </xdr:sp>
    <xdr:clientData/>
  </xdr:twoCellAnchor>
  <xdr:twoCellAnchor>
    <xdr:from>
      <xdr:col>18</xdr:col>
      <xdr:colOff>484836</xdr:colOff>
      <xdr:row>21</xdr:row>
      <xdr:rowOff>45721</xdr:rowOff>
    </xdr:from>
    <xdr:to>
      <xdr:col>23</xdr:col>
      <xdr:colOff>73356</xdr:colOff>
      <xdr:row>29</xdr:row>
      <xdr:rowOff>7619</xdr:rowOff>
    </xdr:to>
    <xdr:sp macro="" textlink="">
      <xdr:nvSpPr>
        <xdr:cNvPr id="64" name="Rectangle 63"/>
        <xdr:cNvSpPr/>
      </xdr:nvSpPr>
      <xdr:spPr>
        <a:xfrm>
          <a:off x="11457636" y="3886201"/>
          <a:ext cx="2636520" cy="142493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432215</xdr:colOff>
      <xdr:row>21</xdr:row>
      <xdr:rowOff>45719</xdr:rowOff>
    </xdr:from>
    <xdr:to>
      <xdr:col>22</xdr:col>
      <xdr:colOff>159269</xdr:colOff>
      <xdr:row>30</xdr:row>
      <xdr:rowOff>78104</xdr:rowOff>
    </xdr:to>
    <xdr:pic>
      <xdr:nvPicPr>
        <xdr:cNvPr id="65" name="Picture 64"/>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014615" y="3886199"/>
          <a:ext cx="1555854" cy="1678305"/>
        </a:xfrm>
        <a:prstGeom prst="rect">
          <a:avLst/>
        </a:prstGeom>
      </xdr:spPr>
    </xdr:pic>
    <xdr:clientData/>
  </xdr:twoCellAnchor>
  <xdr:twoCellAnchor>
    <xdr:from>
      <xdr:col>18</xdr:col>
      <xdr:colOff>490332</xdr:colOff>
      <xdr:row>5</xdr:row>
      <xdr:rowOff>7831</xdr:rowOff>
    </xdr:from>
    <xdr:to>
      <xdr:col>23</xdr:col>
      <xdr:colOff>79452</xdr:colOff>
      <xdr:row>9</xdr:row>
      <xdr:rowOff>16671</xdr:rowOff>
    </xdr:to>
    <xdr:grpSp>
      <xdr:nvGrpSpPr>
        <xdr:cNvPr id="66" name="Group 65">
          <a:hlinkClick xmlns:r="http://schemas.openxmlformats.org/officeDocument/2006/relationships" r:id="rId12"/>
        </xdr:cNvPr>
        <xdr:cNvGrpSpPr/>
      </xdr:nvGrpSpPr>
      <xdr:grpSpPr>
        <a:xfrm>
          <a:off x="11463132" y="922231"/>
          <a:ext cx="2637120" cy="740360"/>
          <a:chOff x="11457417" y="922231"/>
          <a:chExt cx="2637120" cy="740360"/>
        </a:xfrm>
      </xdr:grpSpPr>
      <xdr:sp macro="" textlink="">
        <xdr:nvSpPr>
          <xdr:cNvPr id="67" name="Rectangle 66"/>
          <xdr:cNvSpPr/>
        </xdr:nvSpPr>
        <xdr:spPr>
          <a:xfrm>
            <a:off x="11457417" y="922231"/>
            <a:ext cx="2637120" cy="74036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8" name="TextBox 67"/>
          <xdr:cNvSpPr txBox="1"/>
        </xdr:nvSpPr>
        <xdr:spPr>
          <a:xfrm>
            <a:off x="11798455" y="1076782"/>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Day Slicers</a:t>
            </a:r>
          </a:p>
        </xdr:txBody>
      </xdr:sp>
    </xdr:grpSp>
    <xdr:clientData/>
  </xdr:twoCellAnchor>
  <xdr:twoCellAnchor>
    <xdr:from>
      <xdr:col>18</xdr:col>
      <xdr:colOff>487959</xdr:colOff>
      <xdr:row>9</xdr:row>
      <xdr:rowOff>31965</xdr:rowOff>
    </xdr:from>
    <xdr:to>
      <xdr:col>23</xdr:col>
      <xdr:colOff>77079</xdr:colOff>
      <xdr:row>13</xdr:row>
      <xdr:rowOff>40804</xdr:rowOff>
    </xdr:to>
    <xdr:grpSp>
      <xdr:nvGrpSpPr>
        <xdr:cNvPr id="69" name="Group 68">
          <a:hlinkClick xmlns:r="http://schemas.openxmlformats.org/officeDocument/2006/relationships" r:id="rId13"/>
        </xdr:cNvPr>
        <xdr:cNvGrpSpPr/>
      </xdr:nvGrpSpPr>
      <xdr:grpSpPr>
        <a:xfrm>
          <a:off x="11460759" y="1677885"/>
          <a:ext cx="2637120" cy="740359"/>
          <a:chOff x="11455044" y="1677885"/>
          <a:chExt cx="2637120" cy="740359"/>
        </a:xfrm>
      </xdr:grpSpPr>
      <xdr:sp macro="" textlink="">
        <xdr:nvSpPr>
          <xdr:cNvPr id="70" name="Rectangle 69"/>
          <xdr:cNvSpPr/>
        </xdr:nvSpPr>
        <xdr:spPr>
          <a:xfrm>
            <a:off x="11455044" y="1677885"/>
            <a:ext cx="2637120" cy="74035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1" name="TextBox 70"/>
          <xdr:cNvSpPr txBox="1"/>
        </xdr:nvSpPr>
        <xdr:spPr>
          <a:xfrm>
            <a:off x="11801307" y="1844479"/>
            <a:ext cx="2079912"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Payment Slicers</a:t>
            </a:r>
          </a:p>
        </xdr:txBody>
      </xdr:sp>
    </xdr:grpSp>
    <xdr:clientData/>
  </xdr:twoCellAnchor>
  <xdr:twoCellAnchor>
    <xdr:from>
      <xdr:col>18</xdr:col>
      <xdr:colOff>490462</xdr:colOff>
      <xdr:row>13</xdr:row>
      <xdr:rowOff>44938</xdr:rowOff>
    </xdr:from>
    <xdr:to>
      <xdr:col>23</xdr:col>
      <xdr:colOff>79582</xdr:colOff>
      <xdr:row>17</xdr:row>
      <xdr:rowOff>53777</xdr:rowOff>
    </xdr:to>
    <xdr:grpSp>
      <xdr:nvGrpSpPr>
        <xdr:cNvPr id="72" name="Group 71">
          <a:hlinkClick xmlns:r="http://schemas.openxmlformats.org/officeDocument/2006/relationships" r:id="rId14"/>
        </xdr:cNvPr>
        <xdr:cNvGrpSpPr/>
      </xdr:nvGrpSpPr>
      <xdr:grpSpPr>
        <a:xfrm>
          <a:off x="11463262" y="2422378"/>
          <a:ext cx="2637120" cy="740359"/>
          <a:chOff x="11457547" y="2422378"/>
          <a:chExt cx="2637120" cy="740359"/>
        </a:xfrm>
      </xdr:grpSpPr>
      <xdr:sp macro="" textlink="">
        <xdr:nvSpPr>
          <xdr:cNvPr id="73" name="Rectangle 72"/>
          <xdr:cNvSpPr/>
        </xdr:nvSpPr>
        <xdr:spPr>
          <a:xfrm>
            <a:off x="11457547" y="2422378"/>
            <a:ext cx="2637120" cy="74035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4" name="TextBox 73"/>
          <xdr:cNvSpPr txBox="1"/>
        </xdr:nvSpPr>
        <xdr:spPr>
          <a:xfrm>
            <a:off x="11754309" y="2607320"/>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Year Slicers</a:t>
            </a:r>
          </a:p>
        </xdr:txBody>
      </xdr:sp>
    </xdr:grpSp>
    <xdr:clientData/>
  </xdr:twoCellAnchor>
  <xdr:twoCellAnchor>
    <xdr:from>
      <xdr:col>18</xdr:col>
      <xdr:colOff>489485</xdr:colOff>
      <xdr:row>17</xdr:row>
      <xdr:rowOff>48846</xdr:rowOff>
    </xdr:from>
    <xdr:to>
      <xdr:col>23</xdr:col>
      <xdr:colOff>78605</xdr:colOff>
      <xdr:row>21</xdr:row>
      <xdr:rowOff>57686</xdr:rowOff>
    </xdr:to>
    <xdr:grpSp>
      <xdr:nvGrpSpPr>
        <xdr:cNvPr id="75" name="Group 74">
          <a:hlinkClick xmlns:r="http://schemas.openxmlformats.org/officeDocument/2006/relationships" r:id="rId15"/>
        </xdr:cNvPr>
        <xdr:cNvGrpSpPr/>
      </xdr:nvGrpSpPr>
      <xdr:grpSpPr>
        <a:xfrm>
          <a:off x="11462285" y="3157806"/>
          <a:ext cx="2637120" cy="740360"/>
          <a:chOff x="11456570" y="3157806"/>
          <a:chExt cx="2637120" cy="740360"/>
        </a:xfrm>
      </xdr:grpSpPr>
      <xdr:sp macro="" textlink="">
        <xdr:nvSpPr>
          <xdr:cNvPr id="76" name="Rectangle 75"/>
          <xdr:cNvSpPr/>
        </xdr:nvSpPr>
        <xdr:spPr>
          <a:xfrm>
            <a:off x="11456570" y="3157806"/>
            <a:ext cx="2637120" cy="74036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7" name="TextBox 76"/>
          <xdr:cNvSpPr txBox="1"/>
        </xdr:nvSpPr>
        <xdr:spPr>
          <a:xfrm>
            <a:off x="11764281" y="3341677"/>
            <a:ext cx="1905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2000">
                <a:solidFill>
                  <a:schemeClr val="bg1"/>
                </a:solidFill>
                <a:latin typeface="Imprint MT Shadow" panose="04020605060303030202" pitchFamily="82" charset="0"/>
                <a:ea typeface="+mn-ea"/>
                <a:cs typeface="+mn-cs"/>
              </a:rPr>
              <a:t>Region</a:t>
            </a:r>
            <a:r>
              <a:rPr lang="en-IN" sz="2000" baseline="0">
                <a:solidFill>
                  <a:schemeClr val="bg1"/>
                </a:solidFill>
                <a:latin typeface="Imprint MT Shadow" panose="04020605060303030202" pitchFamily="82" charset="0"/>
                <a:ea typeface="+mn-ea"/>
                <a:cs typeface="+mn-cs"/>
              </a:rPr>
              <a:t> </a:t>
            </a:r>
            <a:r>
              <a:rPr lang="en-IN" sz="2000">
                <a:solidFill>
                  <a:schemeClr val="bg1"/>
                </a:solidFill>
                <a:latin typeface="Imprint MT Shadow" panose="04020605060303030202" pitchFamily="82" charset="0"/>
                <a:ea typeface="+mn-ea"/>
                <a:cs typeface="+mn-cs"/>
              </a:rPr>
              <a:t>Slicers</a:t>
            </a:r>
          </a:p>
        </xdr:txBody>
      </xdr:sp>
    </xdr:grpSp>
    <xdr:clientData/>
  </xdr:twoCellAnchor>
  <xdr:twoCellAnchor>
    <xdr:from>
      <xdr:col>2</xdr:col>
      <xdr:colOff>131064</xdr:colOff>
      <xdr:row>18</xdr:row>
      <xdr:rowOff>47474</xdr:rowOff>
    </xdr:from>
    <xdr:to>
      <xdr:col>7</xdr:col>
      <xdr:colOff>291935</xdr:colOff>
      <xdr:row>28</xdr:row>
      <xdr:rowOff>174019</xdr:rowOff>
    </xdr:to>
    <xdr:sp macro="" textlink="">
      <xdr:nvSpPr>
        <xdr:cNvPr id="8" name="Rectangle 7"/>
        <xdr:cNvSpPr/>
      </xdr:nvSpPr>
      <xdr:spPr>
        <a:xfrm>
          <a:off x="1350264" y="3339314"/>
          <a:ext cx="3208871" cy="195534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578922</xdr:colOff>
      <xdr:row>18</xdr:row>
      <xdr:rowOff>45386</xdr:rowOff>
    </xdr:from>
    <xdr:to>
      <xdr:col>18</xdr:col>
      <xdr:colOff>464820</xdr:colOff>
      <xdr:row>29</xdr:row>
      <xdr:rowOff>7619</xdr:rowOff>
    </xdr:to>
    <xdr:sp macro="" textlink="">
      <xdr:nvSpPr>
        <xdr:cNvPr id="9" name="Rectangle 8"/>
        <xdr:cNvSpPr/>
      </xdr:nvSpPr>
      <xdr:spPr>
        <a:xfrm>
          <a:off x="7882247" y="3340789"/>
          <a:ext cx="3537560" cy="197609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11</xdr:col>
      <xdr:colOff>137160</xdr:colOff>
      <xdr:row>18</xdr:row>
      <xdr:rowOff>29307</xdr:rowOff>
    </xdr:to>
    <xdr:sp macro="" textlink="">
      <xdr:nvSpPr>
        <xdr:cNvPr id="10" name="Rectangle 9"/>
        <xdr:cNvSpPr/>
      </xdr:nvSpPr>
      <xdr:spPr>
        <a:xfrm>
          <a:off x="1338146" y="922018"/>
          <a:ext cx="5504614"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1" name="Rectangle 10"/>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2" name="Rectangle 11"/>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3" name="Rectangle 12"/>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4" name="Rectangle 13"/>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5" name="Rectangle 14"/>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16" name="Rectangle 15"/>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17" name="TextBox 1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18" name="TextBox 17"/>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19" name="TextBox 18"/>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0" name="TextBox 19"/>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1" name="TextBox 20"/>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2" name="TextBox 21"/>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3" name="TextBox 22"/>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4" name="TextBox 23"/>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5" name="TextBox 24"/>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26" name="TextBox 25"/>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7" name="Group 26"/>
        <xdr:cNvGrpSpPr/>
      </xdr:nvGrpSpPr>
      <xdr:grpSpPr>
        <a:xfrm>
          <a:off x="30479" y="914400"/>
          <a:ext cx="1294467" cy="548640"/>
          <a:chOff x="30479" y="914400"/>
          <a:chExt cx="1294467" cy="548640"/>
        </a:xfrm>
      </xdr:grpSpPr>
      <xdr:sp macro="" textlink="">
        <xdr:nvSpPr>
          <xdr:cNvPr id="28" name="Rectangle 27"/>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a:hlinkClick xmlns:r="http://schemas.openxmlformats.org/officeDocument/2006/relationships" r:id="rId9"/>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3" name="Group 32">
          <a:hlinkClick xmlns:r="http://schemas.openxmlformats.org/officeDocument/2006/relationships" r:id="rId16"/>
        </xdr:cNvPr>
        <xdr:cNvGrpSpPr/>
      </xdr:nvGrpSpPr>
      <xdr:grpSpPr>
        <a:xfrm>
          <a:off x="33233" y="1472535"/>
          <a:ext cx="1292212" cy="560627"/>
          <a:chOff x="33233" y="1472535"/>
          <a:chExt cx="1292212" cy="560627"/>
        </a:xfrm>
      </xdr:grpSpPr>
      <xdr:sp macro="" textlink="">
        <xdr:nvSpPr>
          <xdr:cNvPr id="34" name="Rectangle 33"/>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TextBox 34"/>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36" name="Group 35"/>
        <xdr:cNvGrpSpPr/>
      </xdr:nvGrpSpPr>
      <xdr:grpSpPr>
        <a:xfrm>
          <a:off x="31476" y="2045148"/>
          <a:ext cx="1294467" cy="548640"/>
          <a:chOff x="31476" y="2045148"/>
          <a:chExt cx="1294467" cy="548640"/>
        </a:xfrm>
        <a:solidFill>
          <a:schemeClr val="accent1">
            <a:lumMod val="50000"/>
          </a:schemeClr>
        </a:solidFill>
      </xdr:grpSpPr>
      <xdr:sp macro="" textlink="">
        <xdr:nvSpPr>
          <xdr:cNvPr id="37" name="Rectangle 36"/>
          <xdr:cNvSpPr/>
        </xdr:nvSpPr>
        <xdr:spPr>
          <a:xfrm>
            <a:off x="31476" y="2045148"/>
            <a:ext cx="1294467" cy="548640"/>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TextBox 37"/>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46" name="Picture 45"/>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47" name="TextBox 46"/>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7</xdr:col>
      <xdr:colOff>301831</xdr:colOff>
      <xdr:row>18</xdr:row>
      <xdr:rowOff>46933</xdr:rowOff>
    </xdr:from>
    <xdr:to>
      <xdr:col>12</xdr:col>
      <xdr:colOff>564384</xdr:colOff>
      <xdr:row>28</xdr:row>
      <xdr:rowOff>175103</xdr:rowOff>
    </xdr:to>
    <xdr:sp macro="" textlink="">
      <xdr:nvSpPr>
        <xdr:cNvPr id="52" name="Rectangle 51"/>
        <xdr:cNvSpPr/>
      </xdr:nvSpPr>
      <xdr:spPr>
        <a:xfrm>
          <a:off x="4562104" y="3342336"/>
          <a:ext cx="3305605" cy="195894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583259</xdr:colOff>
      <xdr:row>18</xdr:row>
      <xdr:rowOff>42333</xdr:rowOff>
    </xdr:from>
    <xdr:to>
      <xdr:col>18</xdr:col>
      <xdr:colOff>470370</xdr:colOff>
      <xdr:row>28</xdr:row>
      <xdr:rowOff>159926</xdr:rowOff>
    </xdr:to>
    <xdr:graphicFrame macro="">
      <xdr:nvGraphicFramePr>
        <xdr:cNvPr id="54" name="Chart 5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2</xdr:col>
      <xdr:colOff>112889</xdr:colOff>
      <xdr:row>18</xdr:row>
      <xdr:rowOff>99059</xdr:rowOff>
    </xdr:from>
    <xdr:to>
      <xdr:col>7</xdr:col>
      <xdr:colOff>263408</xdr:colOff>
      <xdr:row>28</xdr:row>
      <xdr:rowOff>174036</xdr:rowOff>
    </xdr:to>
    <xdr:graphicFrame macro="">
      <xdr:nvGraphicFramePr>
        <xdr:cNvPr id="55" name="Chart 5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7</xdr:col>
      <xdr:colOff>315148</xdr:colOff>
      <xdr:row>18</xdr:row>
      <xdr:rowOff>51742</xdr:rowOff>
    </xdr:from>
    <xdr:to>
      <xdr:col>12</xdr:col>
      <xdr:colOff>540926</xdr:colOff>
      <xdr:row>28</xdr:row>
      <xdr:rowOff>141112</xdr:rowOff>
    </xdr:to>
    <xdr:graphicFrame macro="">
      <xdr:nvGraphicFramePr>
        <xdr:cNvPr id="56" name="Chart 5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2</xdr:col>
      <xdr:colOff>152399</xdr:colOff>
      <xdr:row>5</xdr:row>
      <xdr:rowOff>38100</xdr:rowOff>
    </xdr:from>
    <xdr:to>
      <xdr:col>11</xdr:col>
      <xdr:colOff>80921</xdr:colOff>
      <xdr:row>17</xdr:row>
      <xdr:rowOff>137160</xdr:rowOff>
    </xdr:to>
    <xdr:graphicFrame macro="">
      <xdr:nvGraphicFramePr>
        <xdr:cNvPr id="57" name="Chart 5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11</xdr:col>
      <xdr:colOff>150303</xdr:colOff>
      <xdr:row>5</xdr:row>
      <xdr:rowOff>9508</xdr:rowOff>
    </xdr:from>
    <xdr:to>
      <xdr:col>18</xdr:col>
      <xdr:colOff>471525</xdr:colOff>
      <xdr:row>18</xdr:row>
      <xdr:rowOff>31197</xdr:rowOff>
    </xdr:to>
    <xdr:sp macro="" textlink="">
      <xdr:nvSpPr>
        <xdr:cNvPr id="59" name="Rectangle 58"/>
        <xdr:cNvSpPr/>
      </xdr:nvSpPr>
      <xdr:spPr>
        <a:xfrm>
          <a:off x="6840523" y="918315"/>
          <a:ext cx="4578635" cy="238458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11</xdr:col>
      <xdr:colOff>141611</xdr:colOff>
      <xdr:row>5</xdr:row>
      <xdr:rowOff>53340</xdr:rowOff>
    </xdr:from>
    <xdr:to>
      <xdr:col>18</xdr:col>
      <xdr:colOff>495300</xdr:colOff>
      <xdr:row>18</xdr:row>
      <xdr:rowOff>26974</xdr:rowOff>
    </xdr:to>
    <mc:AlternateContent xmlns:mc="http://schemas.openxmlformats.org/markup-compatibility/2006">
      <mc:Choice xmlns:cx1="http://schemas.microsoft.com/office/drawing/2015/9/8/chartex" Requires="cx1">
        <xdr:graphicFrame macro="">
          <xdr:nvGraphicFramePr>
            <xdr:cNvPr id="58" name="Chart 57"/>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2"/>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502920</xdr:colOff>
      <xdr:row>5</xdr:row>
      <xdr:rowOff>38100</xdr:rowOff>
    </xdr:from>
    <xdr:to>
      <xdr:col>9</xdr:col>
      <xdr:colOff>594360</xdr:colOff>
      <xdr:row>7</xdr:row>
      <xdr:rowOff>45720</xdr:rowOff>
    </xdr:to>
    <xdr:sp macro="" textlink="">
      <xdr:nvSpPr>
        <xdr:cNvPr id="60" name="TextBox 59"/>
        <xdr:cNvSpPr txBox="1"/>
      </xdr:nvSpPr>
      <xdr:spPr>
        <a:xfrm>
          <a:off x="2331720" y="952500"/>
          <a:ext cx="37490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a:solidFill>
                <a:schemeClr val="bg1"/>
              </a:solidFill>
              <a:latin typeface="Imprint MT Shadow" panose="04020605060303030202" pitchFamily="82" charset="0"/>
            </a:rPr>
            <a:t>Top 7 Clients </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77" name="Rectangle 76"/>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93" name="Group 92">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78" name="Rectangle 77"/>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9" name="Picture 78"/>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91" name="Group 90">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82" name="Rectangle 81"/>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84" name="Picture 8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92" name="Group 91">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81" name="Rectangle 80"/>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85" name="Picture 8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90" name="Group 89">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83" name="Rectangle 82"/>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86" name="Picture 8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89" name="Group 88">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80" name="Rectangle 79"/>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87" name="Picture 86"/>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88" name="TextBox 87"/>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7" name="Group 6">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4" name="Rectangle 3"/>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 name="TextBox 4"/>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495254</xdr:colOff>
      <xdr:row>5</xdr:row>
      <xdr:rowOff>9007</xdr:rowOff>
    </xdr:from>
    <xdr:to>
      <xdr:col>23</xdr:col>
      <xdr:colOff>83821</xdr:colOff>
      <xdr:row>29</xdr:row>
      <xdr:rowOff>7619</xdr:rowOff>
    </xdr:to>
    <xdr:sp macro="" textlink="">
      <xdr:nvSpPr>
        <xdr:cNvPr id="6" name="Rectangle 5"/>
        <xdr:cNvSpPr/>
      </xdr:nvSpPr>
      <xdr:spPr>
        <a:xfrm>
          <a:off x="11409060" y="910297"/>
          <a:ext cx="2620180" cy="4324806"/>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131064</xdr:colOff>
      <xdr:row>17</xdr:row>
      <xdr:rowOff>38099</xdr:rowOff>
    </xdr:from>
    <xdr:to>
      <xdr:col>12</xdr:col>
      <xdr:colOff>222422</xdr:colOff>
      <xdr:row>29</xdr:row>
      <xdr:rowOff>5434</xdr:rowOff>
    </xdr:to>
    <xdr:sp macro="" textlink="">
      <xdr:nvSpPr>
        <xdr:cNvPr id="8" name="Rectangle 7"/>
        <xdr:cNvSpPr/>
      </xdr:nvSpPr>
      <xdr:spPr>
        <a:xfrm>
          <a:off x="1350264" y="3147059"/>
          <a:ext cx="6187358" cy="216189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124691</xdr:colOff>
      <xdr:row>5</xdr:row>
      <xdr:rowOff>7937</xdr:rowOff>
    </xdr:from>
    <xdr:to>
      <xdr:col>5</xdr:col>
      <xdr:colOff>601981</xdr:colOff>
      <xdr:row>17</xdr:row>
      <xdr:rowOff>15240</xdr:rowOff>
    </xdr:to>
    <xdr:sp macro="" textlink="">
      <xdr:nvSpPr>
        <xdr:cNvPr id="9" name="Rectangle 8"/>
        <xdr:cNvSpPr/>
      </xdr:nvSpPr>
      <xdr:spPr>
        <a:xfrm>
          <a:off x="1343891" y="922337"/>
          <a:ext cx="2306090" cy="220186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10" name="Rectangle 9"/>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15240</xdr:colOff>
      <xdr:row>5</xdr:row>
      <xdr:rowOff>7619</xdr:rowOff>
    </xdr:from>
    <xdr:to>
      <xdr:col>12</xdr:col>
      <xdr:colOff>220980</xdr:colOff>
      <xdr:row>17</xdr:row>
      <xdr:rowOff>14584</xdr:rowOff>
    </xdr:to>
    <xdr:sp macro="" textlink="">
      <xdr:nvSpPr>
        <xdr:cNvPr id="11" name="Rectangle 10"/>
        <xdr:cNvSpPr/>
      </xdr:nvSpPr>
      <xdr:spPr>
        <a:xfrm>
          <a:off x="3672840" y="922019"/>
          <a:ext cx="3863340" cy="220152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2</xdr:col>
      <xdr:colOff>144781</xdr:colOff>
      <xdr:row>17</xdr:row>
      <xdr:rowOff>53340</xdr:rowOff>
    </xdr:from>
    <xdr:to>
      <xdr:col>12</xdr:col>
      <xdr:colOff>167641</xdr:colOff>
      <xdr:row>28</xdr:row>
      <xdr:rowOff>160020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xdr:col>
      <xdr:colOff>132183</xdr:colOff>
      <xdr:row>5</xdr:row>
      <xdr:rowOff>15551</xdr:rowOff>
    </xdr:from>
    <xdr:to>
      <xdr:col>6</xdr:col>
      <xdr:colOff>15552</xdr:colOff>
      <xdr:row>16</xdr:row>
      <xdr:rowOff>186611</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12</xdr:col>
      <xdr:colOff>182880</xdr:colOff>
      <xdr:row>5</xdr:row>
      <xdr:rowOff>54429</xdr:rowOff>
    </xdr:from>
    <xdr:to>
      <xdr:col>18</xdr:col>
      <xdr:colOff>466531</xdr:colOff>
      <xdr:row>29</xdr:row>
      <xdr:rowOff>83821</xdr:rowOff>
    </xdr:to>
    <mc:AlternateContent xmlns:mc="http://schemas.openxmlformats.org/markup-compatibility/2006">
      <mc:Choice xmlns:cx1="http://schemas.microsoft.com/office/drawing/2015/9/8/chartex" Requires="cx1">
        <xdr:graphicFrame macro="">
          <xdr:nvGraphicFramePr>
            <xdr:cNvPr id="15" name="Chart 14"/>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56056</xdr:colOff>
      <xdr:row>0</xdr:row>
      <xdr:rowOff>116995</xdr:rowOff>
    </xdr:from>
    <xdr:to>
      <xdr:col>5</xdr:col>
      <xdr:colOff>270933</xdr:colOff>
      <xdr:row>4</xdr:row>
      <xdr:rowOff>137777</xdr:rowOff>
    </xdr:to>
    <xdr:sp macro="" textlink="">
      <xdr:nvSpPr>
        <xdr:cNvPr id="16" name="Rectangle 15"/>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7" name="Rectangle 16"/>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8" name="Rectangle 17"/>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9" name="Rectangle 18"/>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20" name="Rectangle 19"/>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21" name="Rectangle 20"/>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22" name="TextBox 21"/>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23" name="TextBox 22"/>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24" name="TextBox 23"/>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5" name="TextBox 24"/>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6" name="TextBox 25"/>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7" name="TextBox 26"/>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8" name="TextBox 27"/>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9" name="TextBox 28"/>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30" name="TextBox 29"/>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31" name="TextBox 30"/>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32" name="Group 31"/>
        <xdr:cNvGrpSpPr/>
      </xdr:nvGrpSpPr>
      <xdr:grpSpPr>
        <a:xfrm>
          <a:off x="30479" y="914400"/>
          <a:ext cx="1294467" cy="548640"/>
          <a:chOff x="30479" y="914400"/>
          <a:chExt cx="1294467" cy="548640"/>
        </a:xfrm>
      </xdr:grpSpPr>
      <xdr:sp macro="" textlink="">
        <xdr:nvSpPr>
          <xdr:cNvPr id="33" name="Rectangle 32"/>
          <xdr:cNvSpPr/>
        </xdr:nvSpPr>
        <xdr:spPr>
          <a:xfrm>
            <a:off x="30479" y="914400"/>
            <a:ext cx="1294467" cy="548640"/>
          </a:xfrm>
          <a:prstGeom prst="rect">
            <a:avLst/>
          </a:prstGeom>
          <a:solidFill>
            <a:schemeClr val="accent1">
              <a:lumMod val="50000"/>
            </a:schemeClr>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4" name="TextBox 33">
            <a:hlinkClick xmlns:r="http://schemas.openxmlformats.org/officeDocument/2006/relationships" r:id="rId14"/>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8" name="Group 37">
          <a:hlinkClick xmlns:r="http://schemas.openxmlformats.org/officeDocument/2006/relationships" r:id="rId15"/>
        </xdr:cNvPr>
        <xdr:cNvGrpSpPr/>
      </xdr:nvGrpSpPr>
      <xdr:grpSpPr>
        <a:xfrm>
          <a:off x="33233" y="1472535"/>
          <a:ext cx="1292212" cy="560627"/>
          <a:chOff x="33233" y="1472535"/>
          <a:chExt cx="1292212" cy="560627"/>
        </a:xfrm>
      </xdr:grpSpPr>
      <xdr:sp macro="" textlink="">
        <xdr:nvSpPr>
          <xdr:cNvPr id="39" name="Rectangle 38"/>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0" name="TextBox 39"/>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41" name="Group 40">
          <a:hlinkClick xmlns:r="http://schemas.openxmlformats.org/officeDocument/2006/relationships" r:id="rId16"/>
        </xdr:cNvPr>
        <xdr:cNvGrpSpPr/>
      </xdr:nvGrpSpPr>
      <xdr:grpSpPr>
        <a:xfrm>
          <a:off x="31476" y="2045148"/>
          <a:ext cx="1294467" cy="548640"/>
          <a:chOff x="31476" y="2045148"/>
          <a:chExt cx="1294467" cy="548640"/>
        </a:xfrm>
      </xdr:grpSpPr>
      <xdr:sp macro="" textlink="">
        <xdr:nvSpPr>
          <xdr:cNvPr id="42" name="Rectangle 41"/>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3" name="TextBox 42"/>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51" name="Picture 50"/>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52" name="TextBox 51"/>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editAs="oneCell">
    <xdr:from>
      <xdr:col>19</xdr:col>
      <xdr:colOff>15240</xdr:colOff>
      <xdr:row>19</xdr:row>
      <xdr:rowOff>152400</xdr:rowOff>
    </xdr:from>
    <xdr:to>
      <xdr:col>22</xdr:col>
      <xdr:colOff>556260</xdr:colOff>
      <xdr:row>28</xdr:row>
      <xdr:rowOff>22859</xdr:rowOff>
    </xdr:to>
    <mc:AlternateContent xmlns:mc="http://schemas.openxmlformats.org/markup-compatibility/2006" xmlns:a14="http://schemas.microsoft.com/office/drawing/2010/main">
      <mc:Choice Requires="a14">
        <xdr:graphicFrame macro="">
          <xdr:nvGraphicFramePr>
            <xdr:cNvPr id="56" name="Day Name 1"/>
            <xdr:cNvGraphicFramePr/>
          </xdr:nvGraphicFramePr>
          <xdr:xfrm>
            <a:off x="0" y="0"/>
            <a:ext cx="0" cy="0"/>
          </xdr:xfrm>
          <a:graphic>
            <a:graphicData uri="http://schemas.microsoft.com/office/drawing/2010/slicer">
              <sle:slicer xmlns:sle="http://schemas.microsoft.com/office/drawing/2010/slicer" name="Day Name 1"/>
            </a:graphicData>
          </a:graphic>
        </xdr:graphicFrame>
      </mc:Choice>
      <mc:Fallback xmlns="">
        <xdr:sp macro="" textlink="">
          <xdr:nvSpPr>
            <xdr:cNvPr id="0" name=""/>
            <xdr:cNvSpPr>
              <a:spLocks noTextEdit="1"/>
            </xdr:cNvSpPr>
          </xdr:nvSpPr>
          <xdr:spPr>
            <a:xfrm>
              <a:off x="11597640" y="3627120"/>
              <a:ext cx="2369820" cy="15163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0</xdr:colOff>
      <xdr:row>5</xdr:row>
      <xdr:rowOff>175260</xdr:rowOff>
    </xdr:from>
    <xdr:to>
      <xdr:col>22</xdr:col>
      <xdr:colOff>563880</xdr:colOff>
      <xdr:row>19</xdr:row>
      <xdr:rowOff>106680</xdr:rowOff>
    </xdr:to>
    <mc:AlternateContent xmlns:mc="http://schemas.openxmlformats.org/markup-compatibility/2006" xmlns:a14="http://schemas.microsoft.com/office/drawing/2010/main">
      <mc:Choice Requires="a14">
        <xdr:graphicFrame macro="">
          <xdr:nvGraphicFramePr>
            <xdr:cNvPr id="57" name="Day 1"/>
            <xdr:cNvGraphicFramePr/>
          </xdr:nvGraphicFramePr>
          <xdr:xfrm>
            <a:off x="0" y="0"/>
            <a:ext cx="0" cy="0"/>
          </xdr:xfrm>
          <a:graphic>
            <a:graphicData uri="http://schemas.microsoft.com/office/drawing/2010/slicer">
              <sle:slicer xmlns:sle="http://schemas.microsoft.com/office/drawing/2010/slicer" name="Day 1"/>
            </a:graphicData>
          </a:graphic>
        </xdr:graphicFrame>
      </mc:Choice>
      <mc:Fallback xmlns="">
        <xdr:sp macro="" textlink="">
          <xdr:nvSpPr>
            <xdr:cNvPr id="0" name=""/>
            <xdr:cNvSpPr>
              <a:spLocks noTextEdit="1"/>
            </xdr:cNvSpPr>
          </xdr:nvSpPr>
          <xdr:spPr>
            <a:xfrm>
              <a:off x="11582400" y="1089660"/>
              <a:ext cx="2392680" cy="24917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15240</xdr:colOff>
      <xdr:row>5</xdr:row>
      <xdr:rowOff>30480</xdr:rowOff>
    </xdr:from>
    <xdr:to>
      <xdr:col>12</xdr:col>
      <xdr:colOff>228600</xdr:colOff>
      <xdr:row>17</xdr:row>
      <xdr:rowOff>22860</xdr:rowOff>
    </xdr:to>
    <xdr:graphicFrame macro="">
      <xdr:nvGraphicFramePr>
        <xdr:cNvPr id="59" name="Chart 5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23.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132" name="Rectangle 131"/>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12" name="Group 11">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133" name="Rectangle 132"/>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34" name="Picture 133"/>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137" name="Rectangle 136"/>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39" name="Picture 13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136" name="Rectangle 135"/>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40" name="Picture 139"/>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138" name="Rectangle 137"/>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41" name="Picture 140"/>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135" name="Rectangle 134"/>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42" name="Picture 141"/>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143" name="TextBox 142"/>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9" name="Group 58">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61" name="Rectangle 60"/>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2" name="TextBox 61"/>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495301</xdr:colOff>
      <xdr:row>5</xdr:row>
      <xdr:rowOff>7621</xdr:rowOff>
    </xdr:from>
    <xdr:to>
      <xdr:col>23</xdr:col>
      <xdr:colOff>83821</xdr:colOff>
      <xdr:row>29</xdr:row>
      <xdr:rowOff>7619</xdr:rowOff>
    </xdr:to>
    <xdr:sp macro="" textlink="">
      <xdr:nvSpPr>
        <xdr:cNvPr id="6" name="Rectangle 5"/>
        <xdr:cNvSpPr/>
      </xdr:nvSpPr>
      <xdr:spPr>
        <a:xfrm>
          <a:off x="11468101" y="922021"/>
          <a:ext cx="2636520"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131064</xdr:colOff>
      <xdr:row>17</xdr:row>
      <xdr:rowOff>38099</xdr:rowOff>
    </xdr:from>
    <xdr:to>
      <xdr:col>12</xdr:col>
      <xdr:colOff>222422</xdr:colOff>
      <xdr:row>29</xdr:row>
      <xdr:rowOff>5434</xdr:rowOff>
    </xdr:to>
    <xdr:sp macro="" textlink="">
      <xdr:nvSpPr>
        <xdr:cNvPr id="7" name="Rectangle 6"/>
        <xdr:cNvSpPr/>
      </xdr:nvSpPr>
      <xdr:spPr>
        <a:xfrm>
          <a:off x="1350264" y="3147059"/>
          <a:ext cx="6187358" cy="216189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124691</xdr:colOff>
      <xdr:row>5</xdr:row>
      <xdr:rowOff>7937</xdr:rowOff>
    </xdr:from>
    <xdr:to>
      <xdr:col>5</xdr:col>
      <xdr:colOff>601981</xdr:colOff>
      <xdr:row>17</xdr:row>
      <xdr:rowOff>15240</xdr:rowOff>
    </xdr:to>
    <xdr:sp macro="" textlink="">
      <xdr:nvSpPr>
        <xdr:cNvPr id="8" name="Rectangle 7"/>
        <xdr:cNvSpPr/>
      </xdr:nvSpPr>
      <xdr:spPr>
        <a:xfrm>
          <a:off x="1343891" y="922337"/>
          <a:ext cx="2306090" cy="220186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9" name="Rectangle 8"/>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15240</xdr:colOff>
      <xdr:row>5</xdr:row>
      <xdr:rowOff>7619</xdr:rowOff>
    </xdr:from>
    <xdr:to>
      <xdr:col>12</xdr:col>
      <xdr:colOff>220980</xdr:colOff>
      <xdr:row>17</xdr:row>
      <xdr:rowOff>14584</xdr:rowOff>
    </xdr:to>
    <xdr:sp macro="" textlink="">
      <xdr:nvSpPr>
        <xdr:cNvPr id="10" name="Rectangle 9"/>
        <xdr:cNvSpPr/>
      </xdr:nvSpPr>
      <xdr:spPr>
        <a:xfrm>
          <a:off x="3672840" y="922019"/>
          <a:ext cx="3863340" cy="220152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2</xdr:col>
      <xdr:colOff>144781</xdr:colOff>
      <xdr:row>17</xdr:row>
      <xdr:rowOff>53340</xdr:rowOff>
    </xdr:from>
    <xdr:to>
      <xdr:col>12</xdr:col>
      <xdr:colOff>167641</xdr:colOff>
      <xdr:row>28</xdr:row>
      <xdr:rowOff>160020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xdr:col>
      <xdr:colOff>132183</xdr:colOff>
      <xdr:row>5</xdr:row>
      <xdr:rowOff>15551</xdr:rowOff>
    </xdr:from>
    <xdr:to>
      <xdr:col>6</xdr:col>
      <xdr:colOff>15552</xdr:colOff>
      <xdr:row>16</xdr:row>
      <xdr:rowOff>186611</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12</xdr:col>
      <xdr:colOff>182880</xdr:colOff>
      <xdr:row>5</xdr:row>
      <xdr:rowOff>54429</xdr:rowOff>
    </xdr:from>
    <xdr:to>
      <xdr:col>18</xdr:col>
      <xdr:colOff>466531</xdr:colOff>
      <xdr:row>29</xdr:row>
      <xdr:rowOff>83821</xdr:rowOff>
    </xdr:to>
    <mc:AlternateContent xmlns:mc="http://schemas.openxmlformats.org/markup-compatibility/2006">
      <mc:Choice xmlns:cx1="http://schemas.microsoft.com/office/drawing/2015/9/8/chartex" Requires="cx1">
        <xdr:graphicFrame macro="">
          <xdr:nvGraphicFramePr>
            <xdr:cNvPr id="14" name="Chart 13"/>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56056</xdr:colOff>
      <xdr:row>0</xdr:row>
      <xdr:rowOff>116995</xdr:rowOff>
    </xdr:from>
    <xdr:to>
      <xdr:col>5</xdr:col>
      <xdr:colOff>270933</xdr:colOff>
      <xdr:row>4</xdr:row>
      <xdr:rowOff>137777</xdr:rowOff>
    </xdr:to>
    <xdr:sp macro="" textlink="">
      <xdr:nvSpPr>
        <xdr:cNvPr id="15" name="Rectangle 14"/>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6" name="Rectangle 15"/>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7" name="Rectangle 16"/>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8" name="Rectangle 17"/>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9" name="Rectangle 18"/>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20" name="Rectangle 19"/>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21" name="TextBox 20"/>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22" name="TextBox 21"/>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23" name="TextBox 22"/>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4" name="TextBox 23"/>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5" name="TextBox 24"/>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6" name="TextBox 25"/>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7" name="TextBox 26"/>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8" name="TextBox 27"/>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9" name="TextBox 28"/>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30" name="TextBox 29"/>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31" name="Group 30"/>
        <xdr:cNvGrpSpPr/>
      </xdr:nvGrpSpPr>
      <xdr:grpSpPr>
        <a:xfrm>
          <a:off x="30479" y="914400"/>
          <a:ext cx="1294467" cy="548640"/>
          <a:chOff x="30479" y="914400"/>
          <a:chExt cx="1294467" cy="548640"/>
        </a:xfrm>
      </xdr:grpSpPr>
      <xdr:sp macro="" textlink="">
        <xdr:nvSpPr>
          <xdr:cNvPr id="32" name="Rectangle 31"/>
          <xdr:cNvSpPr/>
        </xdr:nvSpPr>
        <xdr:spPr>
          <a:xfrm>
            <a:off x="30479" y="914400"/>
            <a:ext cx="1294467" cy="548640"/>
          </a:xfrm>
          <a:prstGeom prst="rect">
            <a:avLst/>
          </a:prstGeom>
          <a:solidFill>
            <a:schemeClr val="accent1">
              <a:lumMod val="50000"/>
            </a:schemeClr>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3" name="TextBox 32">
            <a:hlinkClick xmlns:r="http://schemas.openxmlformats.org/officeDocument/2006/relationships" r:id="rId14"/>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7" name="Group 36"/>
        <xdr:cNvGrpSpPr/>
      </xdr:nvGrpSpPr>
      <xdr:grpSpPr>
        <a:xfrm>
          <a:off x="33233" y="1472535"/>
          <a:ext cx="1292212" cy="560627"/>
          <a:chOff x="33233" y="1472535"/>
          <a:chExt cx="1292212" cy="560627"/>
        </a:xfrm>
      </xdr:grpSpPr>
      <xdr:sp macro="" textlink="">
        <xdr:nvSpPr>
          <xdr:cNvPr id="38" name="Rectangle 37"/>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9" name="TextBox 38">
            <a:hlinkClick xmlns:r="http://schemas.openxmlformats.org/officeDocument/2006/relationships" r:id="rId15"/>
          </xdr:cNvPr>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40" name="Group 39">
          <a:hlinkClick xmlns:r="http://schemas.openxmlformats.org/officeDocument/2006/relationships" r:id="rId16"/>
        </xdr:cNvPr>
        <xdr:cNvGrpSpPr/>
      </xdr:nvGrpSpPr>
      <xdr:grpSpPr>
        <a:xfrm>
          <a:off x="31476" y="2045148"/>
          <a:ext cx="1294467" cy="548640"/>
          <a:chOff x="31476" y="2045148"/>
          <a:chExt cx="1294467" cy="548640"/>
        </a:xfrm>
      </xdr:grpSpPr>
      <xdr:sp macro="" textlink="">
        <xdr:nvSpPr>
          <xdr:cNvPr id="41" name="Rectangle 40"/>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TextBox 41"/>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50" name="Picture 4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51" name="TextBox 50"/>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editAs="oneCell">
    <xdr:from>
      <xdr:col>18</xdr:col>
      <xdr:colOff>594360</xdr:colOff>
      <xdr:row>10</xdr:row>
      <xdr:rowOff>137161</xdr:rowOff>
    </xdr:from>
    <xdr:to>
      <xdr:col>22</xdr:col>
      <xdr:colOff>571500</xdr:colOff>
      <xdr:row>15</xdr:row>
      <xdr:rowOff>167641</xdr:rowOff>
    </xdr:to>
    <mc:AlternateContent xmlns:mc="http://schemas.openxmlformats.org/markup-compatibility/2006" xmlns:a14="http://schemas.microsoft.com/office/drawing/2010/main">
      <mc:Choice Requires="a14">
        <xdr:graphicFrame macro="">
          <xdr:nvGraphicFramePr>
            <xdr:cNvPr id="57" name="Loan Status 2"/>
            <xdr:cNvGraphicFramePr/>
          </xdr:nvGraphicFramePr>
          <xdr:xfrm>
            <a:off x="0" y="0"/>
            <a:ext cx="0" cy="0"/>
          </xdr:xfrm>
          <a:graphic>
            <a:graphicData uri="http://schemas.microsoft.com/office/drawing/2010/slicer">
              <sle:slicer xmlns:sle="http://schemas.microsoft.com/office/drawing/2010/slicer" name="Loan Status 2"/>
            </a:graphicData>
          </a:graphic>
        </xdr:graphicFrame>
      </mc:Choice>
      <mc:Fallback xmlns="">
        <xdr:sp macro="" textlink="">
          <xdr:nvSpPr>
            <xdr:cNvPr id="0" name=""/>
            <xdr:cNvSpPr>
              <a:spLocks noTextEdit="1"/>
            </xdr:cNvSpPr>
          </xdr:nvSpPr>
          <xdr:spPr>
            <a:xfrm>
              <a:off x="11567160" y="1965961"/>
              <a:ext cx="2415540" cy="9448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586740</xdr:colOff>
      <xdr:row>6</xdr:row>
      <xdr:rowOff>53341</xdr:rowOff>
    </xdr:from>
    <xdr:to>
      <xdr:col>22</xdr:col>
      <xdr:colOff>579120</xdr:colOff>
      <xdr:row>10</xdr:row>
      <xdr:rowOff>45720</xdr:rowOff>
    </xdr:to>
    <mc:AlternateContent xmlns:mc="http://schemas.openxmlformats.org/markup-compatibility/2006" xmlns:a14="http://schemas.microsoft.com/office/drawing/2010/main">
      <mc:Choice Requires="a14">
        <xdr:graphicFrame macro="">
          <xdr:nvGraphicFramePr>
            <xdr:cNvPr id="58" name="Repayment Type 2"/>
            <xdr:cNvGraphicFramePr/>
          </xdr:nvGraphicFramePr>
          <xdr:xfrm>
            <a:off x="0" y="0"/>
            <a:ext cx="0" cy="0"/>
          </xdr:xfrm>
          <a:graphic>
            <a:graphicData uri="http://schemas.microsoft.com/office/drawing/2010/slicer">
              <sle:slicer xmlns:sle="http://schemas.microsoft.com/office/drawing/2010/slicer" name="Repayment Type 2"/>
            </a:graphicData>
          </a:graphic>
        </xdr:graphicFrame>
      </mc:Choice>
      <mc:Fallback xmlns="">
        <xdr:sp macro="" textlink="">
          <xdr:nvSpPr>
            <xdr:cNvPr id="0" name=""/>
            <xdr:cNvSpPr>
              <a:spLocks noTextEdit="1"/>
            </xdr:cNvSpPr>
          </xdr:nvSpPr>
          <xdr:spPr>
            <a:xfrm>
              <a:off x="11559540" y="1150621"/>
              <a:ext cx="2430780" cy="7238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604886</xdr:colOff>
      <xdr:row>16</xdr:row>
      <xdr:rowOff>83820</xdr:rowOff>
    </xdr:from>
    <xdr:to>
      <xdr:col>22</xdr:col>
      <xdr:colOff>579120</xdr:colOff>
      <xdr:row>27</xdr:row>
      <xdr:rowOff>137160</xdr:rowOff>
    </xdr:to>
    <mc:AlternateContent xmlns:mc="http://schemas.openxmlformats.org/markup-compatibility/2006" xmlns:a14="http://schemas.microsoft.com/office/drawing/2010/main">
      <mc:Choice Requires="a14">
        <xdr:graphicFrame macro="">
          <xdr:nvGraphicFramePr>
            <xdr:cNvPr id="60" name="Dim Branch.State Abbr"/>
            <xdr:cNvGraphicFramePr/>
          </xdr:nvGraphicFramePr>
          <xdr:xfrm>
            <a:off x="0" y="0"/>
            <a:ext cx="0" cy="0"/>
          </xdr:xfrm>
          <a:graphic>
            <a:graphicData uri="http://schemas.microsoft.com/office/drawing/2010/slicer">
              <sle:slicer xmlns:sle="http://schemas.microsoft.com/office/drawing/2010/slicer" name="Dim Branch.State Abbr"/>
            </a:graphicData>
          </a:graphic>
        </xdr:graphicFrame>
      </mc:Choice>
      <mc:Fallback xmlns="">
        <xdr:sp macro="" textlink="">
          <xdr:nvSpPr>
            <xdr:cNvPr id="0" name=""/>
            <xdr:cNvSpPr>
              <a:spLocks noTextEdit="1"/>
            </xdr:cNvSpPr>
          </xdr:nvSpPr>
          <xdr:spPr>
            <a:xfrm>
              <a:off x="11577686" y="3009900"/>
              <a:ext cx="2412634" cy="2065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38101</xdr:colOff>
      <xdr:row>5</xdr:row>
      <xdr:rowOff>38099</xdr:rowOff>
    </xdr:from>
    <xdr:to>
      <xdr:col>12</xdr:col>
      <xdr:colOff>202164</xdr:colOff>
      <xdr:row>17</xdr:row>
      <xdr:rowOff>7775</xdr:rowOff>
    </xdr:to>
    <xdr:graphicFrame macro="">
      <xdr:nvGraphicFramePr>
        <xdr:cNvPr id="67" name="Chart 6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24.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55" name="Rectangle 54"/>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12" name="Group 11">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61" name="Rectangle 60"/>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2" name="Picture 61"/>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65" name="Rectangle 64"/>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7" name="Picture 6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64" name="Rectangle 63"/>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8" name="Picture 67"/>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66" name="Rectangle 65"/>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9" name="Picture 6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63" name="Rectangle 62"/>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0" name="Picture 69"/>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71" name="TextBox 70"/>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6" name="Group 55">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57" name="Rectangle 56"/>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8" name="TextBox 57"/>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495301</xdr:colOff>
      <xdr:row>5</xdr:row>
      <xdr:rowOff>7621</xdr:rowOff>
    </xdr:from>
    <xdr:to>
      <xdr:col>23</xdr:col>
      <xdr:colOff>83821</xdr:colOff>
      <xdr:row>29</xdr:row>
      <xdr:rowOff>7619</xdr:rowOff>
    </xdr:to>
    <xdr:sp macro="" textlink="">
      <xdr:nvSpPr>
        <xdr:cNvPr id="6" name="Rectangle 5"/>
        <xdr:cNvSpPr/>
      </xdr:nvSpPr>
      <xdr:spPr>
        <a:xfrm>
          <a:off x="11468101" y="922021"/>
          <a:ext cx="2636520"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131064</xdr:colOff>
      <xdr:row>17</xdr:row>
      <xdr:rowOff>38099</xdr:rowOff>
    </xdr:from>
    <xdr:to>
      <xdr:col>12</xdr:col>
      <xdr:colOff>222422</xdr:colOff>
      <xdr:row>29</xdr:row>
      <xdr:rowOff>5434</xdr:rowOff>
    </xdr:to>
    <xdr:sp macro="" textlink="">
      <xdr:nvSpPr>
        <xdr:cNvPr id="7" name="Rectangle 6"/>
        <xdr:cNvSpPr/>
      </xdr:nvSpPr>
      <xdr:spPr>
        <a:xfrm>
          <a:off x="1350264" y="3147059"/>
          <a:ext cx="6187358" cy="216189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124691</xdr:colOff>
      <xdr:row>5</xdr:row>
      <xdr:rowOff>7937</xdr:rowOff>
    </xdr:from>
    <xdr:to>
      <xdr:col>5</xdr:col>
      <xdr:colOff>601981</xdr:colOff>
      <xdr:row>17</xdr:row>
      <xdr:rowOff>15240</xdr:rowOff>
    </xdr:to>
    <xdr:sp macro="" textlink="">
      <xdr:nvSpPr>
        <xdr:cNvPr id="8" name="Rectangle 7"/>
        <xdr:cNvSpPr/>
      </xdr:nvSpPr>
      <xdr:spPr>
        <a:xfrm>
          <a:off x="1343891" y="922337"/>
          <a:ext cx="2306090" cy="220186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9" name="Rectangle 8"/>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15240</xdr:colOff>
      <xdr:row>5</xdr:row>
      <xdr:rowOff>7619</xdr:rowOff>
    </xdr:from>
    <xdr:to>
      <xdr:col>12</xdr:col>
      <xdr:colOff>220980</xdr:colOff>
      <xdr:row>17</xdr:row>
      <xdr:rowOff>14584</xdr:rowOff>
    </xdr:to>
    <xdr:sp macro="" textlink="">
      <xdr:nvSpPr>
        <xdr:cNvPr id="10" name="Rectangle 9"/>
        <xdr:cNvSpPr/>
      </xdr:nvSpPr>
      <xdr:spPr>
        <a:xfrm>
          <a:off x="3672840" y="922019"/>
          <a:ext cx="3863340" cy="220152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2</xdr:col>
      <xdr:colOff>144781</xdr:colOff>
      <xdr:row>17</xdr:row>
      <xdr:rowOff>53340</xdr:rowOff>
    </xdr:from>
    <xdr:to>
      <xdr:col>12</xdr:col>
      <xdr:colOff>167641</xdr:colOff>
      <xdr:row>28</xdr:row>
      <xdr:rowOff>160020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xdr:col>
      <xdr:colOff>132183</xdr:colOff>
      <xdr:row>5</xdr:row>
      <xdr:rowOff>15551</xdr:rowOff>
    </xdr:from>
    <xdr:to>
      <xdr:col>6</xdr:col>
      <xdr:colOff>15552</xdr:colOff>
      <xdr:row>16</xdr:row>
      <xdr:rowOff>186611</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12</xdr:col>
      <xdr:colOff>182880</xdr:colOff>
      <xdr:row>5</xdr:row>
      <xdr:rowOff>54429</xdr:rowOff>
    </xdr:from>
    <xdr:to>
      <xdr:col>18</xdr:col>
      <xdr:colOff>466531</xdr:colOff>
      <xdr:row>29</xdr:row>
      <xdr:rowOff>83821</xdr:rowOff>
    </xdr:to>
    <mc:AlternateContent xmlns:mc="http://schemas.openxmlformats.org/markup-compatibility/2006">
      <mc:Choice xmlns:cx1="http://schemas.microsoft.com/office/drawing/2015/9/8/chartex" Requires="cx1">
        <xdr:graphicFrame macro="">
          <xdr:nvGraphicFramePr>
            <xdr:cNvPr id="14" name="Chart 13"/>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56056</xdr:colOff>
      <xdr:row>0</xdr:row>
      <xdr:rowOff>116995</xdr:rowOff>
    </xdr:from>
    <xdr:to>
      <xdr:col>5</xdr:col>
      <xdr:colOff>270933</xdr:colOff>
      <xdr:row>4</xdr:row>
      <xdr:rowOff>137777</xdr:rowOff>
    </xdr:to>
    <xdr:sp macro="" textlink="">
      <xdr:nvSpPr>
        <xdr:cNvPr id="15" name="Rectangle 14"/>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6" name="Rectangle 15"/>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7" name="Rectangle 16"/>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8" name="Rectangle 17"/>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9" name="Rectangle 18"/>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20" name="Rectangle 19"/>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21" name="TextBox 20"/>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22" name="TextBox 21"/>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23" name="TextBox 22"/>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4" name="TextBox 23"/>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5" name="TextBox 24"/>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6" name="TextBox 25"/>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7" name="TextBox 26"/>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8" name="TextBox 27"/>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9" name="TextBox 28"/>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30" name="TextBox 29"/>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31" name="Group 30"/>
        <xdr:cNvGrpSpPr/>
      </xdr:nvGrpSpPr>
      <xdr:grpSpPr>
        <a:xfrm>
          <a:off x="30479" y="914400"/>
          <a:ext cx="1294467" cy="548640"/>
          <a:chOff x="30479" y="914400"/>
          <a:chExt cx="1294467" cy="548640"/>
        </a:xfrm>
      </xdr:grpSpPr>
      <xdr:sp macro="" textlink="">
        <xdr:nvSpPr>
          <xdr:cNvPr id="32" name="Rectangle 31"/>
          <xdr:cNvSpPr/>
        </xdr:nvSpPr>
        <xdr:spPr>
          <a:xfrm>
            <a:off x="30479" y="914400"/>
            <a:ext cx="1294467" cy="548640"/>
          </a:xfrm>
          <a:prstGeom prst="rect">
            <a:avLst/>
          </a:prstGeom>
          <a:solidFill>
            <a:schemeClr val="accent1">
              <a:lumMod val="50000"/>
            </a:schemeClr>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3" name="TextBox 32">
            <a:hlinkClick xmlns:r="http://schemas.openxmlformats.org/officeDocument/2006/relationships" r:id="rId14"/>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7" name="Group 36">
          <a:hlinkClick xmlns:r="http://schemas.openxmlformats.org/officeDocument/2006/relationships" r:id="rId15"/>
        </xdr:cNvPr>
        <xdr:cNvGrpSpPr/>
      </xdr:nvGrpSpPr>
      <xdr:grpSpPr>
        <a:xfrm>
          <a:off x="33233" y="1472535"/>
          <a:ext cx="1292212" cy="560627"/>
          <a:chOff x="33233" y="1472535"/>
          <a:chExt cx="1292212" cy="560627"/>
        </a:xfrm>
      </xdr:grpSpPr>
      <xdr:sp macro="" textlink="">
        <xdr:nvSpPr>
          <xdr:cNvPr id="38" name="Rectangle 37"/>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9" name="TextBox 38"/>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40" name="Group 39">
          <a:hlinkClick xmlns:r="http://schemas.openxmlformats.org/officeDocument/2006/relationships" r:id="rId16"/>
        </xdr:cNvPr>
        <xdr:cNvGrpSpPr/>
      </xdr:nvGrpSpPr>
      <xdr:grpSpPr>
        <a:xfrm>
          <a:off x="31476" y="2045148"/>
          <a:ext cx="1294467" cy="548640"/>
          <a:chOff x="31476" y="2045148"/>
          <a:chExt cx="1294467" cy="548640"/>
        </a:xfrm>
      </xdr:grpSpPr>
      <xdr:sp macro="" textlink="">
        <xdr:nvSpPr>
          <xdr:cNvPr id="41" name="Rectangle 40"/>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TextBox 41"/>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50" name="Picture 4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51" name="TextBox 50"/>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editAs="oneCell">
    <xdr:from>
      <xdr:col>19</xdr:col>
      <xdr:colOff>7620</xdr:colOff>
      <xdr:row>16</xdr:row>
      <xdr:rowOff>45721</xdr:rowOff>
    </xdr:from>
    <xdr:to>
      <xdr:col>22</xdr:col>
      <xdr:colOff>563880</xdr:colOff>
      <xdr:row>27</xdr:row>
      <xdr:rowOff>167640</xdr:rowOff>
    </xdr:to>
    <mc:AlternateContent xmlns:mc="http://schemas.openxmlformats.org/markup-compatibility/2006" xmlns:a14="http://schemas.microsoft.com/office/drawing/2010/main">
      <mc:Choice Requires="a14">
        <xdr:graphicFrame macro="">
          <xdr:nvGraphicFramePr>
            <xdr:cNvPr id="53" name="Month 3"/>
            <xdr:cNvGraphicFramePr/>
          </xdr:nvGraphicFramePr>
          <xdr:xfrm>
            <a:off x="0" y="0"/>
            <a:ext cx="0" cy="0"/>
          </xdr:xfrm>
          <a:graphic>
            <a:graphicData uri="http://schemas.microsoft.com/office/drawing/2010/slicer">
              <sle:slicer xmlns:sle="http://schemas.microsoft.com/office/drawing/2010/slicer" name="Month 3"/>
            </a:graphicData>
          </a:graphic>
        </xdr:graphicFrame>
      </mc:Choice>
      <mc:Fallback xmlns="">
        <xdr:sp macro="" textlink="">
          <xdr:nvSpPr>
            <xdr:cNvPr id="0" name=""/>
            <xdr:cNvSpPr>
              <a:spLocks noTextEdit="1"/>
            </xdr:cNvSpPr>
          </xdr:nvSpPr>
          <xdr:spPr>
            <a:xfrm>
              <a:off x="11590020" y="2971801"/>
              <a:ext cx="2385060" cy="21335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0</xdr:colOff>
      <xdr:row>6</xdr:row>
      <xdr:rowOff>30481</xdr:rowOff>
    </xdr:from>
    <xdr:to>
      <xdr:col>22</xdr:col>
      <xdr:colOff>571500</xdr:colOff>
      <xdr:row>15</xdr:row>
      <xdr:rowOff>137160</xdr:rowOff>
    </xdr:to>
    <mc:AlternateContent xmlns:mc="http://schemas.openxmlformats.org/markup-compatibility/2006" xmlns:a14="http://schemas.microsoft.com/office/drawing/2010/main">
      <mc:Choice Requires="a14">
        <xdr:graphicFrame macro="">
          <xdr:nvGraphicFramePr>
            <xdr:cNvPr id="54" name="Year 3"/>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mlns="">
        <xdr:sp macro="" textlink="">
          <xdr:nvSpPr>
            <xdr:cNvPr id="0" name=""/>
            <xdr:cNvSpPr>
              <a:spLocks noTextEdit="1"/>
            </xdr:cNvSpPr>
          </xdr:nvSpPr>
          <xdr:spPr>
            <a:xfrm>
              <a:off x="11582400" y="1127761"/>
              <a:ext cx="2400300" cy="17525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38101</xdr:colOff>
      <xdr:row>5</xdr:row>
      <xdr:rowOff>38099</xdr:rowOff>
    </xdr:from>
    <xdr:to>
      <xdr:col>12</xdr:col>
      <xdr:colOff>202164</xdr:colOff>
      <xdr:row>17</xdr:row>
      <xdr:rowOff>7775</xdr:rowOff>
    </xdr:to>
    <xdr:graphicFrame macro="">
      <xdr:nvGraphicFramePr>
        <xdr:cNvPr id="60" name="Chart 5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25.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62" name="Rectangle 61"/>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12" name="Group 11">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63" name="Rectangle 62"/>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4" name="Picture 63"/>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67" name="Rectangle 66"/>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9" name="Picture 6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66" name="Rectangle 65"/>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0" name="Picture 69"/>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68" name="Rectangle 67"/>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1" name="Picture 70"/>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65" name="Rectangle 64"/>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2" name="Picture 71"/>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73" name="TextBox 72"/>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4" name="Group 53">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58" name="Rectangle 57"/>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9" name="TextBox 58"/>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495301</xdr:colOff>
      <xdr:row>5</xdr:row>
      <xdr:rowOff>7621</xdr:rowOff>
    </xdr:from>
    <xdr:to>
      <xdr:col>23</xdr:col>
      <xdr:colOff>83821</xdr:colOff>
      <xdr:row>29</xdr:row>
      <xdr:rowOff>7619</xdr:rowOff>
    </xdr:to>
    <xdr:sp macro="" textlink="">
      <xdr:nvSpPr>
        <xdr:cNvPr id="6" name="Rectangle 5"/>
        <xdr:cNvSpPr/>
      </xdr:nvSpPr>
      <xdr:spPr>
        <a:xfrm>
          <a:off x="11468101" y="922021"/>
          <a:ext cx="2636520"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131064</xdr:colOff>
      <xdr:row>17</xdr:row>
      <xdr:rowOff>38099</xdr:rowOff>
    </xdr:from>
    <xdr:to>
      <xdr:col>12</xdr:col>
      <xdr:colOff>222422</xdr:colOff>
      <xdr:row>29</xdr:row>
      <xdr:rowOff>5434</xdr:rowOff>
    </xdr:to>
    <xdr:sp macro="" textlink="">
      <xdr:nvSpPr>
        <xdr:cNvPr id="7" name="Rectangle 6"/>
        <xdr:cNvSpPr/>
      </xdr:nvSpPr>
      <xdr:spPr>
        <a:xfrm>
          <a:off x="1350264" y="3147059"/>
          <a:ext cx="6187358" cy="216189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124691</xdr:colOff>
      <xdr:row>5</xdr:row>
      <xdr:rowOff>7937</xdr:rowOff>
    </xdr:from>
    <xdr:to>
      <xdr:col>5</xdr:col>
      <xdr:colOff>601981</xdr:colOff>
      <xdr:row>17</xdr:row>
      <xdr:rowOff>15240</xdr:rowOff>
    </xdr:to>
    <xdr:sp macro="" textlink="">
      <xdr:nvSpPr>
        <xdr:cNvPr id="8" name="Rectangle 7"/>
        <xdr:cNvSpPr/>
      </xdr:nvSpPr>
      <xdr:spPr>
        <a:xfrm>
          <a:off x="1343891" y="922337"/>
          <a:ext cx="2306090" cy="220186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9" name="Rectangle 8"/>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15240</xdr:colOff>
      <xdr:row>5</xdr:row>
      <xdr:rowOff>7619</xdr:rowOff>
    </xdr:from>
    <xdr:to>
      <xdr:col>12</xdr:col>
      <xdr:colOff>220980</xdr:colOff>
      <xdr:row>17</xdr:row>
      <xdr:rowOff>14584</xdr:rowOff>
    </xdr:to>
    <xdr:sp macro="" textlink="">
      <xdr:nvSpPr>
        <xdr:cNvPr id="10" name="Rectangle 9"/>
        <xdr:cNvSpPr/>
      </xdr:nvSpPr>
      <xdr:spPr>
        <a:xfrm>
          <a:off x="3672840" y="922019"/>
          <a:ext cx="3863340" cy="220152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2</xdr:col>
      <xdr:colOff>144781</xdr:colOff>
      <xdr:row>17</xdr:row>
      <xdr:rowOff>53340</xdr:rowOff>
    </xdr:from>
    <xdr:to>
      <xdr:col>12</xdr:col>
      <xdr:colOff>167641</xdr:colOff>
      <xdr:row>28</xdr:row>
      <xdr:rowOff>160020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xdr:col>
      <xdr:colOff>132183</xdr:colOff>
      <xdr:row>5</xdr:row>
      <xdr:rowOff>15551</xdr:rowOff>
    </xdr:from>
    <xdr:to>
      <xdr:col>6</xdr:col>
      <xdr:colOff>15552</xdr:colOff>
      <xdr:row>16</xdr:row>
      <xdr:rowOff>186611</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12</xdr:col>
      <xdr:colOff>182880</xdr:colOff>
      <xdr:row>5</xdr:row>
      <xdr:rowOff>54429</xdr:rowOff>
    </xdr:from>
    <xdr:to>
      <xdr:col>18</xdr:col>
      <xdr:colOff>466531</xdr:colOff>
      <xdr:row>29</xdr:row>
      <xdr:rowOff>83821</xdr:rowOff>
    </xdr:to>
    <mc:AlternateContent xmlns:mc="http://schemas.openxmlformats.org/markup-compatibility/2006">
      <mc:Choice xmlns:cx1="http://schemas.microsoft.com/office/drawing/2015/9/8/chartex" Requires="cx1">
        <xdr:graphicFrame macro="">
          <xdr:nvGraphicFramePr>
            <xdr:cNvPr id="14" name="Chart 13"/>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56056</xdr:colOff>
      <xdr:row>0</xdr:row>
      <xdr:rowOff>116995</xdr:rowOff>
    </xdr:from>
    <xdr:to>
      <xdr:col>5</xdr:col>
      <xdr:colOff>270933</xdr:colOff>
      <xdr:row>4</xdr:row>
      <xdr:rowOff>137777</xdr:rowOff>
    </xdr:to>
    <xdr:sp macro="" textlink="">
      <xdr:nvSpPr>
        <xdr:cNvPr id="15" name="Rectangle 14"/>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6" name="Rectangle 15"/>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7" name="Rectangle 16"/>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8" name="Rectangle 17"/>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9" name="Rectangle 18"/>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20" name="Rectangle 19"/>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21" name="TextBox 20"/>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22" name="TextBox 21"/>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23" name="TextBox 22"/>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4" name="TextBox 23"/>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5" name="TextBox 24"/>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6" name="TextBox 25"/>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7" name="TextBox 26"/>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8" name="TextBox 27"/>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9" name="TextBox 28"/>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30" name="TextBox 29"/>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31" name="Group 30"/>
        <xdr:cNvGrpSpPr/>
      </xdr:nvGrpSpPr>
      <xdr:grpSpPr>
        <a:xfrm>
          <a:off x="30479" y="914400"/>
          <a:ext cx="1294467" cy="548640"/>
          <a:chOff x="30479" y="914400"/>
          <a:chExt cx="1294467" cy="548640"/>
        </a:xfrm>
      </xdr:grpSpPr>
      <xdr:sp macro="" textlink="">
        <xdr:nvSpPr>
          <xdr:cNvPr id="32" name="Rectangle 31"/>
          <xdr:cNvSpPr/>
        </xdr:nvSpPr>
        <xdr:spPr>
          <a:xfrm>
            <a:off x="30479" y="914400"/>
            <a:ext cx="1294467" cy="548640"/>
          </a:xfrm>
          <a:prstGeom prst="rect">
            <a:avLst/>
          </a:prstGeom>
          <a:solidFill>
            <a:schemeClr val="accent1">
              <a:lumMod val="50000"/>
            </a:schemeClr>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3" name="TextBox 32">
            <a:hlinkClick xmlns:r="http://schemas.openxmlformats.org/officeDocument/2006/relationships" r:id="rId14"/>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7" name="Group 36">
          <a:hlinkClick xmlns:r="http://schemas.openxmlformats.org/officeDocument/2006/relationships" r:id="rId15"/>
        </xdr:cNvPr>
        <xdr:cNvGrpSpPr/>
      </xdr:nvGrpSpPr>
      <xdr:grpSpPr>
        <a:xfrm>
          <a:off x="33233" y="1472535"/>
          <a:ext cx="1292212" cy="560627"/>
          <a:chOff x="33233" y="1472535"/>
          <a:chExt cx="1292212" cy="560627"/>
        </a:xfrm>
      </xdr:grpSpPr>
      <xdr:sp macro="" textlink="">
        <xdr:nvSpPr>
          <xdr:cNvPr id="38" name="Rectangle 37"/>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9" name="TextBox 38"/>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40" name="Group 39"/>
        <xdr:cNvGrpSpPr/>
      </xdr:nvGrpSpPr>
      <xdr:grpSpPr>
        <a:xfrm>
          <a:off x="31476" y="2045148"/>
          <a:ext cx="1294467" cy="548640"/>
          <a:chOff x="31476" y="2045148"/>
          <a:chExt cx="1294467" cy="548640"/>
        </a:xfrm>
      </xdr:grpSpPr>
      <xdr:sp macro="" textlink="">
        <xdr:nvSpPr>
          <xdr:cNvPr id="41" name="Rectangle 40"/>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TextBox 41">
            <a:hlinkClick xmlns:r="http://schemas.openxmlformats.org/officeDocument/2006/relationships" r:id="rId16"/>
          </xdr:cNvPr>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50" name="Picture 4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51" name="TextBox 50"/>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editAs="oneCell">
    <xdr:from>
      <xdr:col>18</xdr:col>
      <xdr:colOff>599276</xdr:colOff>
      <xdr:row>20</xdr:row>
      <xdr:rowOff>157650</xdr:rowOff>
    </xdr:from>
    <xdr:to>
      <xdr:col>22</xdr:col>
      <xdr:colOff>591402</xdr:colOff>
      <xdr:row>28</xdr:row>
      <xdr:rowOff>51612</xdr:rowOff>
    </xdr:to>
    <mc:AlternateContent xmlns:mc="http://schemas.openxmlformats.org/markup-compatibility/2006" xmlns:a14="http://schemas.microsoft.com/office/drawing/2010/main">
      <mc:Choice Requires="a14">
        <xdr:graphicFrame macro="">
          <xdr:nvGraphicFramePr>
            <xdr:cNvPr id="55" name="Branch Name 2"/>
            <xdr:cNvGraphicFramePr/>
          </xdr:nvGraphicFramePr>
          <xdr:xfrm>
            <a:off x="0" y="0"/>
            <a:ext cx="0" cy="0"/>
          </xdr:xfrm>
          <a:graphic>
            <a:graphicData uri="http://schemas.microsoft.com/office/drawing/2010/slicer">
              <sle:slicer xmlns:sle="http://schemas.microsoft.com/office/drawing/2010/slicer" name="Branch Name 2"/>
            </a:graphicData>
          </a:graphic>
        </xdr:graphicFrame>
      </mc:Choice>
      <mc:Fallback xmlns="">
        <xdr:sp macro="" textlink="">
          <xdr:nvSpPr>
            <xdr:cNvPr id="0" name=""/>
            <xdr:cNvSpPr>
              <a:spLocks noTextEdit="1"/>
            </xdr:cNvSpPr>
          </xdr:nvSpPr>
          <xdr:spPr>
            <a:xfrm>
              <a:off x="11572076" y="3815250"/>
              <a:ext cx="2430526" cy="135700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604345</xdr:colOff>
      <xdr:row>9</xdr:row>
      <xdr:rowOff>132613</xdr:rowOff>
    </xdr:from>
    <xdr:to>
      <xdr:col>22</xdr:col>
      <xdr:colOff>573731</xdr:colOff>
      <xdr:row>20</xdr:row>
      <xdr:rowOff>74876</xdr:rowOff>
    </xdr:to>
    <mc:AlternateContent xmlns:mc="http://schemas.openxmlformats.org/markup-compatibility/2006" xmlns:a14="http://schemas.microsoft.com/office/drawing/2010/main">
      <mc:Choice Requires="a14">
        <xdr:graphicFrame macro="">
          <xdr:nvGraphicFramePr>
            <xdr:cNvPr id="56" name="Dim Branch.Region Name 2"/>
            <xdr:cNvGraphicFramePr/>
          </xdr:nvGraphicFramePr>
          <xdr:xfrm>
            <a:off x="0" y="0"/>
            <a:ext cx="0" cy="0"/>
          </xdr:xfrm>
          <a:graphic>
            <a:graphicData uri="http://schemas.microsoft.com/office/drawing/2010/slicer">
              <sle:slicer xmlns:sle="http://schemas.microsoft.com/office/drawing/2010/slicer" name="Dim Branch.Region Name 2"/>
            </a:graphicData>
          </a:graphic>
        </xdr:graphicFrame>
      </mc:Choice>
      <mc:Fallback xmlns="">
        <xdr:sp macro="" textlink="">
          <xdr:nvSpPr>
            <xdr:cNvPr id="0" name=""/>
            <xdr:cNvSpPr>
              <a:spLocks noTextEdit="1"/>
            </xdr:cNvSpPr>
          </xdr:nvSpPr>
          <xdr:spPr>
            <a:xfrm>
              <a:off x="11577145" y="1778533"/>
              <a:ext cx="2407786" cy="19539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597140</xdr:colOff>
      <xdr:row>5</xdr:row>
      <xdr:rowOff>134881</xdr:rowOff>
    </xdr:from>
    <xdr:to>
      <xdr:col>22</xdr:col>
      <xdr:colOff>573747</xdr:colOff>
      <xdr:row>9</xdr:row>
      <xdr:rowOff>46436</xdr:rowOff>
    </xdr:to>
    <mc:AlternateContent xmlns:mc="http://schemas.openxmlformats.org/markup-compatibility/2006" xmlns:a14="http://schemas.microsoft.com/office/drawing/2010/main">
      <mc:Choice Requires="a14">
        <xdr:graphicFrame macro="">
          <xdr:nvGraphicFramePr>
            <xdr:cNvPr id="57" name="Dim Product.1.Grade 2"/>
            <xdr:cNvGraphicFramePr/>
          </xdr:nvGraphicFramePr>
          <xdr:xfrm>
            <a:off x="0" y="0"/>
            <a:ext cx="0" cy="0"/>
          </xdr:xfrm>
          <a:graphic>
            <a:graphicData uri="http://schemas.microsoft.com/office/drawing/2010/slicer">
              <sle:slicer xmlns:sle="http://schemas.microsoft.com/office/drawing/2010/slicer" name="Dim Product.1.Grade 2"/>
            </a:graphicData>
          </a:graphic>
        </xdr:graphicFrame>
      </mc:Choice>
      <mc:Fallback xmlns="">
        <xdr:sp macro="" textlink="">
          <xdr:nvSpPr>
            <xdr:cNvPr id="0" name=""/>
            <xdr:cNvSpPr>
              <a:spLocks noTextEdit="1"/>
            </xdr:cNvSpPr>
          </xdr:nvSpPr>
          <xdr:spPr>
            <a:xfrm>
              <a:off x="11569940" y="1049281"/>
              <a:ext cx="2415007" cy="643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38101</xdr:colOff>
      <xdr:row>5</xdr:row>
      <xdr:rowOff>38099</xdr:rowOff>
    </xdr:from>
    <xdr:to>
      <xdr:col>12</xdr:col>
      <xdr:colOff>202164</xdr:colOff>
      <xdr:row>17</xdr:row>
      <xdr:rowOff>7775</xdr:rowOff>
    </xdr:to>
    <xdr:graphicFrame macro="">
      <xdr:nvGraphicFramePr>
        <xdr:cNvPr id="61" name="Chart 6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26.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62" name="Rectangle 61"/>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6" name="Group 5">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63" name="Rectangle 62"/>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4" name="Picture 63"/>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67" name="Rectangle 66"/>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9" name="Picture 6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66" name="Rectangle 65"/>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0" name="Picture 69"/>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68" name="Rectangle 67"/>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1" name="Picture 70"/>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65" name="Rectangle 64"/>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2" name="Picture 71"/>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73" name="TextBox 72"/>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5" name="Group 54">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56" name="Rectangle 55"/>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7" name="TextBox 56"/>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495254</xdr:colOff>
      <xdr:row>5</xdr:row>
      <xdr:rowOff>9007</xdr:rowOff>
    </xdr:from>
    <xdr:to>
      <xdr:col>23</xdr:col>
      <xdr:colOff>83821</xdr:colOff>
      <xdr:row>29</xdr:row>
      <xdr:rowOff>7619</xdr:rowOff>
    </xdr:to>
    <xdr:sp macro="" textlink="">
      <xdr:nvSpPr>
        <xdr:cNvPr id="58" name="Rectangle 57"/>
        <xdr:cNvSpPr/>
      </xdr:nvSpPr>
      <xdr:spPr>
        <a:xfrm>
          <a:off x="11468054" y="923407"/>
          <a:ext cx="2636567" cy="438773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19</xdr:col>
      <xdr:colOff>15240</xdr:colOff>
      <xdr:row>19</xdr:row>
      <xdr:rowOff>152400</xdr:rowOff>
    </xdr:from>
    <xdr:to>
      <xdr:col>22</xdr:col>
      <xdr:colOff>556260</xdr:colOff>
      <xdr:row>28</xdr:row>
      <xdr:rowOff>22859</xdr:rowOff>
    </xdr:to>
    <mc:AlternateContent xmlns:mc="http://schemas.openxmlformats.org/markup-compatibility/2006" xmlns:a14="http://schemas.microsoft.com/office/drawing/2010/main">
      <mc:Choice Requires="a14">
        <xdr:graphicFrame macro="">
          <xdr:nvGraphicFramePr>
            <xdr:cNvPr id="59" name="Day Name 2"/>
            <xdr:cNvGraphicFramePr/>
          </xdr:nvGraphicFramePr>
          <xdr:xfrm>
            <a:off x="0" y="0"/>
            <a:ext cx="0" cy="0"/>
          </xdr:xfrm>
          <a:graphic>
            <a:graphicData uri="http://schemas.microsoft.com/office/drawing/2010/slicer">
              <sle:slicer xmlns:sle="http://schemas.microsoft.com/office/drawing/2010/slicer" name="Day Name 2"/>
            </a:graphicData>
          </a:graphic>
        </xdr:graphicFrame>
      </mc:Choice>
      <mc:Fallback xmlns="">
        <xdr:sp macro="" textlink="">
          <xdr:nvSpPr>
            <xdr:cNvPr id="0" name=""/>
            <xdr:cNvSpPr>
              <a:spLocks noTextEdit="1"/>
            </xdr:cNvSpPr>
          </xdr:nvSpPr>
          <xdr:spPr>
            <a:xfrm>
              <a:off x="11597640" y="3627120"/>
              <a:ext cx="2369820" cy="15163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0</xdr:colOff>
      <xdr:row>5</xdr:row>
      <xdr:rowOff>175260</xdr:rowOff>
    </xdr:from>
    <xdr:to>
      <xdr:col>22</xdr:col>
      <xdr:colOff>563880</xdr:colOff>
      <xdr:row>19</xdr:row>
      <xdr:rowOff>106680</xdr:rowOff>
    </xdr:to>
    <mc:AlternateContent xmlns:mc="http://schemas.openxmlformats.org/markup-compatibility/2006" xmlns:a14="http://schemas.microsoft.com/office/drawing/2010/main">
      <mc:Choice Requires="a14">
        <xdr:graphicFrame macro="">
          <xdr:nvGraphicFramePr>
            <xdr:cNvPr id="60" name="Day 2"/>
            <xdr:cNvGraphicFramePr/>
          </xdr:nvGraphicFramePr>
          <xdr:xfrm>
            <a:off x="0" y="0"/>
            <a:ext cx="0" cy="0"/>
          </xdr:xfrm>
          <a:graphic>
            <a:graphicData uri="http://schemas.microsoft.com/office/drawing/2010/slicer">
              <sle:slicer xmlns:sle="http://schemas.microsoft.com/office/drawing/2010/slicer" name="Day 2"/>
            </a:graphicData>
          </a:graphic>
        </xdr:graphicFrame>
      </mc:Choice>
      <mc:Fallback xmlns="">
        <xdr:sp macro="" textlink="">
          <xdr:nvSpPr>
            <xdr:cNvPr id="0" name=""/>
            <xdr:cNvSpPr>
              <a:spLocks noTextEdit="1"/>
            </xdr:cNvSpPr>
          </xdr:nvSpPr>
          <xdr:spPr>
            <a:xfrm>
              <a:off x="11582400" y="1089660"/>
              <a:ext cx="2392680" cy="24917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131064</xdr:colOff>
      <xdr:row>18</xdr:row>
      <xdr:rowOff>47474</xdr:rowOff>
    </xdr:from>
    <xdr:to>
      <xdr:col>7</xdr:col>
      <xdr:colOff>26973</xdr:colOff>
      <xdr:row>28</xdr:row>
      <xdr:rowOff>174019</xdr:rowOff>
    </xdr:to>
    <xdr:sp macro="" textlink="">
      <xdr:nvSpPr>
        <xdr:cNvPr id="8" name="Rectangle 7"/>
        <xdr:cNvSpPr/>
      </xdr:nvSpPr>
      <xdr:spPr>
        <a:xfrm>
          <a:off x="1350264" y="3339314"/>
          <a:ext cx="2943909" cy="195534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9" name="Rectangle 8"/>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12</xdr:col>
      <xdr:colOff>220980</xdr:colOff>
      <xdr:row>18</xdr:row>
      <xdr:rowOff>29307</xdr:rowOff>
    </xdr:to>
    <xdr:sp macro="" textlink="">
      <xdr:nvSpPr>
        <xdr:cNvPr id="10" name="Rectangle 9"/>
        <xdr:cNvSpPr/>
      </xdr:nvSpPr>
      <xdr:spPr>
        <a:xfrm>
          <a:off x="1338146" y="922018"/>
          <a:ext cx="6198034"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1" name="Rectangle 10"/>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2" name="Rectangle 11"/>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3" name="Rectangle 12"/>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4" name="Rectangle 13"/>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5" name="Rectangle 14"/>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16" name="Rectangle 15"/>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17" name="TextBox 1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18" name="TextBox 17"/>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19" name="TextBox 18"/>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0" name="TextBox 19"/>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1" name="TextBox 20"/>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2" name="TextBox 21"/>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3" name="TextBox 22"/>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4" name="TextBox 23"/>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5" name="TextBox 24"/>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26" name="TextBox 25"/>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7" name="Group 26"/>
        <xdr:cNvGrpSpPr/>
      </xdr:nvGrpSpPr>
      <xdr:grpSpPr>
        <a:xfrm>
          <a:off x="30479" y="914400"/>
          <a:ext cx="1294467" cy="548640"/>
          <a:chOff x="30479" y="914400"/>
          <a:chExt cx="1294467" cy="548640"/>
        </a:xfrm>
      </xdr:grpSpPr>
      <xdr:sp macro="" textlink="">
        <xdr:nvSpPr>
          <xdr:cNvPr id="28" name="Rectangle 27"/>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a:hlinkClick xmlns:r="http://schemas.openxmlformats.org/officeDocument/2006/relationships" r:id="rId11"/>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3" name="Group 32"/>
        <xdr:cNvGrpSpPr/>
      </xdr:nvGrpSpPr>
      <xdr:grpSpPr>
        <a:xfrm>
          <a:off x="33233" y="1472535"/>
          <a:ext cx="1292212" cy="560627"/>
          <a:chOff x="33233" y="1472535"/>
          <a:chExt cx="1292212" cy="560627"/>
        </a:xfrm>
        <a:solidFill>
          <a:schemeClr val="accent1">
            <a:lumMod val="50000"/>
          </a:schemeClr>
        </a:solidFill>
      </xdr:grpSpPr>
      <xdr:sp macro="" textlink="">
        <xdr:nvSpPr>
          <xdr:cNvPr id="34" name="Rectangle 33"/>
          <xdr:cNvSpPr/>
        </xdr:nvSpPr>
        <xdr:spPr>
          <a:xfrm>
            <a:off x="33233" y="1472535"/>
            <a:ext cx="1292212" cy="560627"/>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TextBox 34"/>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36" name="Group 35">
          <a:hlinkClick xmlns:r="http://schemas.openxmlformats.org/officeDocument/2006/relationships" r:id="rId12"/>
        </xdr:cNvPr>
        <xdr:cNvGrpSpPr/>
      </xdr:nvGrpSpPr>
      <xdr:grpSpPr>
        <a:xfrm>
          <a:off x="31476" y="2045148"/>
          <a:ext cx="1294467" cy="548640"/>
          <a:chOff x="31476" y="2045148"/>
          <a:chExt cx="1294467" cy="548640"/>
        </a:xfrm>
      </xdr:grpSpPr>
      <xdr:sp macro="" textlink="">
        <xdr:nvSpPr>
          <xdr:cNvPr id="37" name="Rectangle 36"/>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TextBox 37"/>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46" name="Picture 45"/>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47" name="TextBox 46"/>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2</xdr:col>
      <xdr:colOff>63892</xdr:colOff>
      <xdr:row>18</xdr:row>
      <xdr:rowOff>52161</xdr:rowOff>
    </xdr:from>
    <xdr:to>
      <xdr:col>7</xdr:col>
      <xdr:colOff>161194</xdr:colOff>
      <xdr:row>29</xdr:row>
      <xdr:rowOff>9079</xdr:rowOff>
    </xdr:to>
    <xdr:graphicFrame macro="">
      <xdr:nvGraphicFramePr>
        <xdr:cNvPr id="50" name="Chart 4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xdr:col>
      <xdr:colOff>161193</xdr:colOff>
      <xdr:row>5</xdr:row>
      <xdr:rowOff>29308</xdr:rowOff>
    </xdr:from>
    <xdr:to>
      <xdr:col>12</xdr:col>
      <xdr:colOff>197827</xdr:colOff>
      <xdr:row>18</xdr:row>
      <xdr:rowOff>21981</xdr:rowOff>
    </xdr:to>
    <xdr:graphicFrame macro="">
      <xdr:nvGraphicFramePr>
        <xdr:cNvPr id="51" name="Chart 5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32971</xdr:colOff>
      <xdr:row>18</xdr:row>
      <xdr:rowOff>46933</xdr:rowOff>
    </xdr:from>
    <xdr:to>
      <xdr:col>12</xdr:col>
      <xdr:colOff>227920</xdr:colOff>
      <xdr:row>28</xdr:row>
      <xdr:rowOff>175103</xdr:rowOff>
    </xdr:to>
    <xdr:sp macro="" textlink="">
      <xdr:nvSpPr>
        <xdr:cNvPr id="52" name="Rectangle 51"/>
        <xdr:cNvSpPr/>
      </xdr:nvSpPr>
      <xdr:spPr>
        <a:xfrm>
          <a:off x="4300171" y="3338773"/>
          <a:ext cx="3242949" cy="195697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593480</xdr:colOff>
      <xdr:row>17</xdr:row>
      <xdr:rowOff>164855</xdr:rowOff>
    </xdr:from>
    <xdr:to>
      <xdr:col>12</xdr:col>
      <xdr:colOff>168519</xdr:colOff>
      <xdr:row>28</xdr:row>
      <xdr:rowOff>98913</xdr:rowOff>
    </xdr:to>
    <xdr:graphicFrame macro="">
      <xdr:nvGraphicFramePr>
        <xdr:cNvPr id="53" name="Chart 5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12</xdr:col>
      <xdr:colOff>243840</xdr:colOff>
      <xdr:row>5</xdr:row>
      <xdr:rowOff>99060</xdr:rowOff>
    </xdr:from>
    <xdr:to>
      <xdr:col>18</xdr:col>
      <xdr:colOff>480060</xdr:colOff>
      <xdr:row>28</xdr:row>
      <xdr:rowOff>129540</xdr:rowOff>
    </xdr:to>
    <xdr:graphicFrame macro="">
      <xdr:nvGraphicFramePr>
        <xdr:cNvPr id="61" name="Chart 6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wsDr>
</file>

<file path=xl/drawings/drawing27.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64" name="Rectangle 63"/>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6" name="Group 5">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65" name="Rectangle 64"/>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6" name="Picture 65"/>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69" name="Rectangle 68"/>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1" name="Picture 7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68" name="Rectangle 67"/>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2" name="Picture 7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70" name="Rectangle 69"/>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3" name="Picture 72"/>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67" name="Rectangle 66"/>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4" name="Picture 73"/>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75" name="TextBox 74"/>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5" name="Group 54">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56" name="Rectangle 55"/>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7" name="TextBox 56"/>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495301</xdr:colOff>
      <xdr:row>5</xdr:row>
      <xdr:rowOff>7621</xdr:rowOff>
    </xdr:from>
    <xdr:to>
      <xdr:col>23</xdr:col>
      <xdr:colOff>83821</xdr:colOff>
      <xdr:row>29</xdr:row>
      <xdr:rowOff>7619</xdr:rowOff>
    </xdr:to>
    <xdr:sp macro="" textlink="">
      <xdr:nvSpPr>
        <xdr:cNvPr id="58" name="Rectangle 57"/>
        <xdr:cNvSpPr/>
      </xdr:nvSpPr>
      <xdr:spPr>
        <a:xfrm>
          <a:off x="11468101" y="922021"/>
          <a:ext cx="2636520"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18</xdr:col>
      <xdr:colOff>594360</xdr:colOff>
      <xdr:row>10</xdr:row>
      <xdr:rowOff>137161</xdr:rowOff>
    </xdr:from>
    <xdr:to>
      <xdr:col>22</xdr:col>
      <xdr:colOff>571500</xdr:colOff>
      <xdr:row>15</xdr:row>
      <xdr:rowOff>167641</xdr:rowOff>
    </xdr:to>
    <mc:AlternateContent xmlns:mc="http://schemas.openxmlformats.org/markup-compatibility/2006" xmlns:a14="http://schemas.microsoft.com/office/drawing/2010/main">
      <mc:Choice Requires="a14">
        <xdr:graphicFrame macro="">
          <xdr:nvGraphicFramePr>
            <xdr:cNvPr id="59" name="Loan Status 3"/>
            <xdr:cNvGraphicFramePr/>
          </xdr:nvGraphicFramePr>
          <xdr:xfrm>
            <a:off x="0" y="0"/>
            <a:ext cx="0" cy="0"/>
          </xdr:xfrm>
          <a:graphic>
            <a:graphicData uri="http://schemas.microsoft.com/office/drawing/2010/slicer">
              <sle:slicer xmlns:sle="http://schemas.microsoft.com/office/drawing/2010/slicer" name="Loan Status 3"/>
            </a:graphicData>
          </a:graphic>
        </xdr:graphicFrame>
      </mc:Choice>
      <mc:Fallback xmlns="">
        <xdr:sp macro="" textlink="">
          <xdr:nvSpPr>
            <xdr:cNvPr id="0" name=""/>
            <xdr:cNvSpPr>
              <a:spLocks noTextEdit="1"/>
            </xdr:cNvSpPr>
          </xdr:nvSpPr>
          <xdr:spPr>
            <a:xfrm>
              <a:off x="11567160" y="1965961"/>
              <a:ext cx="2415540" cy="9448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586740</xdr:colOff>
      <xdr:row>6</xdr:row>
      <xdr:rowOff>53341</xdr:rowOff>
    </xdr:from>
    <xdr:to>
      <xdr:col>22</xdr:col>
      <xdr:colOff>579120</xdr:colOff>
      <xdr:row>10</xdr:row>
      <xdr:rowOff>45720</xdr:rowOff>
    </xdr:to>
    <mc:AlternateContent xmlns:mc="http://schemas.openxmlformats.org/markup-compatibility/2006" xmlns:a14="http://schemas.microsoft.com/office/drawing/2010/main">
      <mc:Choice Requires="a14">
        <xdr:graphicFrame macro="">
          <xdr:nvGraphicFramePr>
            <xdr:cNvPr id="60" name="Repayment Type 3"/>
            <xdr:cNvGraphicFramePr/>
          </xdr:nvGraphicFramePr>
          <xdr:xfrm>
            <a:off x="0" y="0"/>
            <a:ext cx="0" cy="0"/>
          </xdr:xfrm>
          <a:graphic>
            <a:graphicData uri="http://schemas.microsoft.com/office/drawing/2010/slicer">
              <sle:slicer xmlns:sle="http://schemas.microsoft.com/office/drawing/2010/slicer" name="Repayment Type 3"/>
            </a:graphicData>
          </a:graphic>
        </xdr:graphicFrame>
      </mc:Choice>
      <mc:Fallback xmlns="">
        <xdr:sp macro="" textlink="">
          <xdr:nvSpPr>
            <xdr:cNvPr id="0" name=""/>
            <xdr:cNvSpPr>
              <a:spLocks noTextEdit="1"/>
            </xdr:cNvSpPr>
          </xdr:nvSpPr>
          <xdr:spPr>
            <a:xfrm>
              <a:off x="11559540" y="1150621"/>
              <a:ext cx="2430780" cy="7238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604886</xdr:colOff>
      <xdr:row>16</xdr:row>
      <xdr:rowOff>83820</xdr:rowOff>
    </xdr:from>
    <xdr:to>
      <xdr:col>22</xdr:col>
      <xdr:colOff>579120</xdr:colOff>
      <xdr:row>27</xdr:row>
      <xdr:rowOff>137160</xdr:rowOff>
    </xdr:to>
    <mc:AlternateContent xmlns:mc="http://schemas.openxmlformats.org/markup-compatibility/2006" xmlns:a14="http://schemas.microsoft.com/office/drawing/2010/main">
      <mc:Choice Requires="a14">
        <xdr:graphicFrame macro="">
          <xdr:nvGraphicFramePr>
            <xdr:cNvPr id="61" name="Dim Branch.State Abbr 1"/>
            <xdr:cNvGraphicFramePr/>
          </xdr:nvGraphicFramePr>
          <xdr:xfrm>
            <a:off x="0" y="0"/>
            <a:ext cx="0" cy="0"/>
          </xdr:xfrm>
          <a:graphic>
            <a:graphicData uri="http://schemas.microsoft.com/office/drawing/2010/slicer">
              <sle:slicer xmlns:sle="http://schemas.microsoft.com/office/drawing/2010/slicer" name="Dim Branch.State Abbr 1"/>
            </a:graphicData>
          </a:graphic>
        </xdr:graphicFrame>
      </mc:Choice>
      <mc:Fallback xmlns="">
        <xdr:sp macro="" textlink="">
          <xdr:nvSpPr>
            <xdr:cNvPr id="0" name=""/>
            <xdr:cNvSpPr>
              <a:spLocks noTextEdit="1"/>
            </xdr:cNvSpPr>
          </xdr:nvSpPr>
          <xdr:spPr>
            <a:xfrm>
              <a:off x="11577686" y="3009900"/>
              <a:ext cx="2412634" cy="2065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131064</xdr:colOff>
      <xdr:row>18</xdr:row>
      <xdr:rowOff>47474</xdr:rowOff>
    </xdr:from>
    <xdr:to>
      <xdr:col>7</xdr:col>
      <xdr:colOff>26973</xdr:colOff>
      <xdr:row>28</xdr:row>
      <xdr:rowOff>174019</xdr:rowOff>
    </xdr:to>
    <xdr:sp macro="" textlink="">
      <xdr:nvSpPr>
        <xdr:cNvPr id="8" name="Rectangle 7"/>
        <xdr:cNvSpPr/>
      </xdr:nvSpPr>
      <xdr:spPr>
        <a:xfrm>
          <a:off x="1350264" y="3339314"/>
          <a:ext cx="2943909" cy="195534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9" name="Rectangle 8"/>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12</xdr:col>
      <xdr:colOff>220980</xdr:colOff>
      <xdr:row>18</xdr:row>
      <xdr:rowOff>29307</xdr:rowOff>
    </xdr:to>
    <xdr:sp macro="" textlink="">
      <xdr:nvSpPr>
        <xdr:cNvPr id="10" name="Rectangle 9"/>
        <xdr:cNvSpPr/>
      </xdr:nvSpPr>
      <xdr:spPr>
        <a:xfrm>
          <a:off x="1338146" y="922018"/>
          <a:ext cx="6198034"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1" name="Rectangle 10"/>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2" name="Rectangle 11"/>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3" name="Rectangle 12"/>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4" name="Rectangle 13"/>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5" name="Rectangle 14"/>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16" name="Rectangle 15"/>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17" name="TextBox 1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18" name="TextBox 17"/>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19" name="TextBox 18"/>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0" name="TextBox 19"/>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1" name="TextBox 20"/>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2" name="TextBox 21"/>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3" name="TextBox 22"/>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4" name="TextBox 23"/>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5" name="TextBox 24"/>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26" name="TextBox 25"/>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7" name="Group 26"/>
        <xdr:cNvGrpSpPr/>
      </xdr:nvGrpSpPr>
      <xdr:grpSpPr>
        <a:xfrm>
          <a:off x="30479" y="914400"/>
          <a:ext cx="1294467" cy="548640"/>
          <a:chOff x="30479" y="914400"/>
          <a:chExt cx="1294467" cy="548640"/>
        </a:xfrm>
      </xdr:grpSpPr>
      <xdr:sp macro="" textlink="">
        <xdr:nvSpPr>
          <xdr:cNvPr id="28" name="Rectangle 27"/>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a:hlinkClick xmlns:r="http://schemas.openxmlformats.org/officeDocument/2006/relationships" r:id="rId11"/>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3" name="Group 32"/>
        <xdr:cNvGrpSpPr/>
      </xdr:nvGrpSpPr>
      <xdr:grpSpPr>
        <a:xfrm>
          <a:off x="33233" y="1472535"/>
          <a:ext cx="1292212" cy="560627"/>
          <a:chOff x="33233" y="1472535"/>
          <a:chExt cx="1292212" cy="560627"/>
        </a:xfrm>
        <a:solidFill>
          <a:schemeClr val="accent1">
            <a:lumMod val="50000"/>
          </a:schemeClr>
        </a:solidFill>
      </xdr:grpSpPr>
      <xdr:sp macro="" textlink="">
        <xdr:nvSpPr>
          <xdr:cNvPr id="34" name="Rectangle 33"/>
          <xdr:cNvSpPr/>
        </xdr:nvSpPr>
        <xdr:spPr>
          <a:xfrm>
            <a:off x="33233" y="1472535"/>
            <a:ext cx="1292212" cy="560627"/>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TextBox 34"/>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36" name="Group 35">
          <a:hlinkClick xmlns:r="http://schemas.openxmlformats.org/officeDocument/2006/relationships" r:id="rId12"/>
        </xdr:cNvPr>
        <xdr:cNvGrpSpPr/>
      </xdr:nvGrpSpPr>
      <xdr:grpSpPr>
        <a:xfrm>
          <a:off x="31476" y="2045148"/>
          <a:ext cx="1294467" cy="548640"/>
          <a:chOff x="31476" y="2045148"/>
          <a:chExt cx="1294467" cy="548640"/>
        </a:xfrm>
      </xdr:grpSpPr>
      <xdr:sp macro="" textlink="">
        <xdr:nvSpPr>
          <xdr:cNvPr id="37" name="Rectangle 36"/>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TextBox 37"/>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46" name="Picture 45"/>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47" name="TextBox 46"/>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2</xdr:col>
      <xdr:colOff>63892</xdr:colOff>
      <xdr:row>18</xdr:row>
      <xdr:rowOff>52161</xdr:rowOff>
    </xdr:from>
    <xdr:to>
      <xdr:col>7</xdr:col>
      <xdr:colOff>161194</xdr:colOff>
      <xdr:row>29</xdr:row>
      <xdr:rowOff>9079</xdr:rowOff>
    </xdr:to>
    <xdr:graphicFrame macro="">
      <xdr:nvGraphicFramePr>
        <xdr:cNvPr id="50" name="Chart 4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xdr:col>
      <xdr:colOff>161193</xdr:colOff>
      <xdr:row>5</xdr:row>
      <xdr:rowOff>29308</xdr:rowOff>
    </xdr:from>
    <xdr:to>
      <xdr:col>12</xdr:col>
      <xdr:colOff>197827</xdr:colOff>
      <xdr:row>18</xdr:row>
      <xdr:rowOff>21981</xdr:rowOff>
    </xdr:to>
    <xdr:graphicFrame macro="">
      <xdr:nvGraphicFramePr>
        <xdr:cNvPr id="51" name="Chart 5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32971</xdr:colOff>
      <xdr:row>18</xdr:row>
      <xdr:rowOff>46933</xdr:rowOff>
    </xdr:from>
    <xdr:to>
      <xdr:col>12</xdr:col>
      <xdr:colOff>227920</xdr:colOff>
      <xdr:row>28</xdr:row>
      <xdr:rowOff>175103</xdr:rowOff>
    </xdr:to>
    <xdr:sp macro="" textlink="">
      <xdr:nvSpPr>
        <xdr:cNvPr id="52" name="Rectangle 51"/>
        <xdr:cNvSpPr/>
      </xdr:nvSpPr>
      <xdr:spPr>
        <a:xfrm>
          <a:off x="4300171" y="3338773"/>
          <a:ext cx="3242949" cy="195697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593480</xdr:colOff>
      <xdr:row>17</xdr:row>
      <xdr:rowOff>164855</xdr:rowOff>
    </xdr:from>
    <xdr:to>
      <xdr:col>12</xdr:col>
      <xdr:colOff>168519</xdr:colOff>
      <xdr:row>28</xdr:row>
      <xdr:rowOff>98913</xdr:rowOff>
    </xdr:to>
    <xdr:graphicFrame macro="">
      <xdr:nvGraphicFramePr>
        <xdr:cNvPr id="53" name="Chart 5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12</xdr:col>
      <xdr:colOff>243840</xdr:colOff>
      <xdr:row>5</xdr:row>
      <xdr:rowOff>99060</xdr:rowOff>
    </xdr:from>
    <xdr:to>
      <xdr:col>18</xdr:col>
      <xdr:colOff>480060</xdr:colOff>
      <xdr:row>28</xdr:row>
      <xdr:rowOff>129540</xdr:rowOff>
    </xdr:to>
    <xdr:graphicFrame macro="">
      <xdr:nvGraphicFramePr>
        <xdr:cNvPr id="63" name="Chart 6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wsDr>
</file>

<file path=xl/drawings/drawing28.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63" name="Rectangle 62"/>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76" name="Group 75">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64" name="Rectangle 63"/>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5" name="Picture 64"/>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54" name="Group 5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68" name="Rectangle 67"/>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0" name="Picture 69"/>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75" name="Group 7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67" name="Rectangle 66"/>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1" name="Picture 70"/>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49" name="Group 48">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69" name="Rectangle 68"/>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2" name="Picture 7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7" name="Group 6">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66" name="Rectangle 65"/>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3" name="Picture 72"/>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74" name="TextBox 73"/>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5" name="Group 54">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56" name="Rectangle 55"/>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7" name="TextBox 56"/>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495301</xdr:colOff>
      <xdr:row>5</xdr:row>
      <xdr:rowOff>7621</xdr:rowOff>
    </xdr:from>
    <xdr:to>
      <xdr:col>23</xdr:col>
      <xdr:colOff>83821</xdr:colOff>
      <xdr:row>29</xdr:row>
      <xdr:rowOff>7619</xdr:rowOff>
    </xdr:to>
    <xdr:sp macro="" textlink="">
      <xdr:nvSpPr>
        <xdr:cNvPr id="58" name="Rectangle 57"/>
        <xdr:cNvSpPr/>
      </xdr:nvSpPr>
      <xdr:spPr>
        <a:xfrm>
          <a:off x="11468101" y="922021"/>
          <a:ext cx="2636520"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19</xdr:col>
      <xdr:colOff>7620</xdr:colOff>
      <xdr:row>16</xdr:row>
      <xdr:rowOff>45721</xdr:rowOff>
    </xdr:from>
    <xdr:to>
      <xdr:col>22</xdr:col>
      <xdr:colOff>563880</xdr:colOff>
      <xdr:row>27</xdr:row>
      <xdr:rowOff>167640</xdr:rowOff>
    </xdr:to>
    <mc:AlternateContent xmlns:mc="http://schemas.openxmlformats.org/markup-compatibility/2006" xmlns:a14="http://schemas.microsoft.com/office/drawing/2010/main">
      <mc:Choice Requires="a14">
        <xdr:graphicFrame macro="">
          <xdr:nvGraphicFramePr>
            <xdr:cNvPr id="59" name="Month 4"/>
            <xdr:cNvGraphicFramePr/>
          </xdr:nvGraphicFramePr>
          <xdr:xfrm>
            <a:off x="0" y="0"/>
            <a:ext cx="0" cy="0"/>
          </xdr:xfrm>
          <a:graphic>
            <a:graphicData uri="http://schemas.microsoft.com/office/drawing/2010/slicer">
              <sle:slicer xmlns:sle="http://schemas.microsoft.com/office/drawing/2010/slicer" name="Month 4"/>
            </a:graphicData>
          </a:graphic>
        </xdr:graphicFrame>
      </mc:Choice>
      <mc:Fallback xmlns="">
        <xdr:sp macro="" textlink="">
          <xdr:nvSpPr>
            <xdr:cNvPr id="0" name=""/>
            <xdr:cNvSpPr>
              <a:spLocks noTextEdit="1"/>
            </xdr:cNvSpPr>
          </xdr:nvSpPr>
          <xdr:spPr>
            <a:xfrm>
              <a:off x="11590020" y="2971801"/>
              <a:ext cx="2385060" cy="21335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0</xdr:colOff>
      <xdr:row>6</xdr:row>
      <xdr:rowOff>30481</xdr:rowOff>
    </xdr:from>
    <xdr:to>
      <xdr:col>22</xdr:col>
      <xdr:colOff>571500</xdr:colOff>
      <xdr:row>15</xdr:row>
      <xdr:rowOff>137160</xdr:rowOff>
    </xdr:to>
    <mc:AlternateContent xmlns:mc="http://schemas.openxmlformats.org/markup-compatibility/2006" xmlns:a14="http://schemas.microsoft.com/office/drawing/2010/main">
      <mc:Choice Requires="a14">
        <xdr:graphicFrame macro="">
          <xdr:nvGraphicFramePr>
            <xdr:cNvPr id="60" name="Year 4"/>
            <xdr:cNvGraphicFramePr/>
          </xdr:nvGraphicFramePr>
          <xdr:xfrm>
            <a:off x="0" y="0"/>
            <a:ext cx="0" cy="0"/>
          </xdr:xfrm>
          <a:graphic>
            <a:graphicData uri="http://schemas.microsoft.com/office/drawing/2010/slicer">
              <sle:slicer xmlns:sle="http://schemas.microsoft.com/office/drawing/2010/slicer" name="Year 4"/>
            </a:graphicData>
          </a:graphic>
        </xdr:graphicFrame>
      </mc:Choice>
      <mc:Fallback xmlns="">
        <xdr:sp macro="" textlink="">
          <xdr:nvSpPr>
            <xdr:cNvPr id="0" name=""/>
            <xdr:cNvSpPr>
              <a:spLocks noTextEdit="1"/>
            </xdr:cNvSpPr>
          </xdr:nvSpPr>
          <xdr:spPr>
            <a:xfrm>
              <a:off x="11582400" y="1127761"/>
              <a:ext cx="2400300" cy="17525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131064</xdr:colOff>
      <xdr:row>18</xdr:row>
      <xdr:rowOff>47474</xdr:rowOff>
    </xdr:from>
    <xdr:to>
      <xdr:col>7</xdr:col>
      <xdr:colOff>26973</xdr:colOff>
      <xdr:row>28</xdr:row>
      <xdr:rowOff>174019</xdr:rowOff>
    </xdr:to>
    <xdr:sp macro="" textlink="">
      <xdr:nvSpPr>
        <xdr:cNvPr id="8" name="Rectangle 7"/>
        <xdr:cNvSpPr/>
      </xdr:nvSpPr>
      <xdr:spPr>
        <a:xfrm>
          <a:off x="1350264" y="3339314"/>
          <a:ext cx="2943909" cy="195534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9" name="Rectangle 8"/>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12</xdr:col>
      <xdr:colOff>220980</xdr:colOff>
      <xdr:row>18</xdr:row>
      <xdr:rowOff>29307</xdr:rowOff>
    </xdr:to>
    <xdr:sp macro="" textlink="">
      <xdr:nvSpPr>
        <xdr:cNvPr id="10" name="Rectangle 9"/>
        <xdr:cNvSpPr/>
      </xdr:nvSpPr>
      <xdr:spPr>
        <a:xfrm>
          <a:off x="1338146" y="922018"/>
          <a:ext cx="6198034"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1" name="Rectangle 10"/>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2" name="Rectangle 11"/>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3" name="Rectangle 12"/>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4" name="Rectangle 13"/>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5" name="Rectangle 14"/>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16" name="Rectangle 15"/>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17" name="TextBox 1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18" name="TextBox 17"/>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19" name="TextBox 18"/>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0" name="TextBox 19"/>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1" name="TextBox 20"/>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2" name="TextBox 21"/>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3" name="TextBox 22"/>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4" name="TextBox 23"/>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5" name="TextBox 24"/>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26" name="TextBox 25"/>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7" name="Group 26">
          <a:hlinkClick xmlns:r="http://schemas.openxmlformats.org/officeDocument/2006/relationships" r:id="rId11"/>
        </xdr:cNvPr>
        <xdr:cNvGrpSpPr/>
      </xdr:nvGrpSpPr>
      <xdr:grpSpPr>
        <a:xfrm>
          <a:off x="30479" y="914400"/>
          <a:ext cx="1294467" cy="548640"/>
          <a:chOff x="30479" y="914400"/>
          <a:chExt cx="1294467" cy="548640"/>
        </a:xfrm>
      </xdr:grpSpPr>
      <xdr:sp macro="" textlink="">
        <xdr:nvSpPr>
          <xdr:cNvPr id="28" name="Rectangle 27"/>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3" name="Group 32"/>
        <xdr:cNvGrpSpPr/>
      </xdr:nvGrpSpPr>
      <xdr:grpSpPr>
        <a:xfrm>
          <a:off x="33233" y="1472535"/>
          <a:ext cx="1292212" cy="560627"/>
          <a:chOff x="33233" y="1472535"/>
          <a:chExt cx="1292212" cy="560627"/>
        </a:xfrm>
        <a:solidFill>
          <a:schemeClr val="accent1">
            <a:lumMod val="50000"/>
          </a:schemeClr>
        </a:solidFill>
      </xdr:grpSpPr>
      <xdr:sp macro="" textlink="">
        <xdr:nvSpPr>
          <xdr:cNvPr id="34" name="Rectangle 33"/>
          <xdr:cNvSpPr/>
        </xdr:nvSpPr>
        <xdr:spPr>
          <a:xfrm>
            <a:off x="33233" y="1472535"/>
            <a:ext cx="1292212" cy="560627"/>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TextBox 34"/>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36" name="Group 35">
          <a:hlinkClick xmlns:r="http://schemas.openxmlformats.org/officeDocument/2006/relationships" r:id="rId12"/>
        </xdr:cNvPr>
        <xdr:cNvGrpSpPr/>
      </xdr:nvGrpSpPr>
      <xdr:grpSpPr>
        <a:xfrm>
          <a:off x="31476" y="2045148"/>
          <a:ext cx="1294467" cy="548640"/>
          <a:chOff x="31476" y="2045148"/>
          <a:chExt cx="1294467" cy="548640"/>
        </a:xfrm>
      </xdr:grpSpPr>
      <xdr:sp macro="" textlink="">
        <xdr:nvSpPr>
          <xdr:cNvPr id="37" name="Rectangle 36"/>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TextBox 37"/>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46" name="Picture 45"/>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47" name="TextBox 46"/>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2</xdr:col>
      <xdr:colOff>63892</xdr:colOff>
      <xdr:row>18</xdr:row>
      <xdr:rowOff>52161</xdr:rowOff>
    </xdr:from>
    <xdr:to>
      <xdr:col>7</xdr:col>
      <xdr:colOff>161194</xdr:colOff>
      <xdr:row>29</xdr:row>
      <xdr:rowOff>9079</xdr:rowOff>
    </xdr:to>
    <xdr:graphicFrame macro="">
      <xdr:nvGraphicFramePr>
        <xdr:cNvPr id="50" name="Chart 4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xdr:col>
      <xdr:colOff>161193</xdr:colOff>
      <xdr:row>5</xdr:row>
      <xdr:rowOff>29308</xdr:rowOff>
    </xdr:from>
    <xdr:to>
      <xdr:col>12</xdr:col>
      <xdr:colOff>197827</xdr:colOff>
      <xdr:row>18</xdr:row>
      <xdr:rowOff>21981</xdr:rowOff>
    </xdr:to>
    <xdr:graphicFrame macro="">
      <xdr:nvGraphicFramePr>
        <xdr:cNvPr id="51" name="Chart 5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32971</xdr:colOff>
      <xdr:row>18</xdr:row>
      <xdr:rowOff>46933</xdr:rowOff>
    </xdr:from>
    <xdr:to>
      <xdr:col>12</xdr:col>
      <xdr:colOff>227920</xdr:colOff>
      <xdr:row>28</xdr:row>
      <xdr:rowOff>175103</xdr:rowOff>
    </xdr:to>
    <xdr:sp macro="" textlink="">
      <xdr:nvSpPr>
        <xdr:cNvPr id="52" name="Rectangle 51"/>
        <xdr:cNvSpPr/>
      </xdr:nvSpPr>
      <xdr:spPr>
        <a:xfrm>
          <a:off x="4300171" y="3338773"/>
          <a:ext cx="3242949" cy="195697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593480</xdr:colOff>
      <xdr:row>17</xdr:row>
      <xdr:rowOff>164855</xdr:rowOff>
    </xdr:from>
    <xdr:to>
      <xdr:col>12</xdr:col>
      <xdr:colOff>168519</xdr:colOff>
      <xdr:row>28</xdr:row>
      <xdr:rowOff>98913</xdr:rowOff>
    </xdr:to>
    <xdr:graphicFrame macro="">
      <xdr:nvGraphicFramePr>
        <xdr:cNvPr id="53" name="Chart 5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12</xdr:col>
      <xdr:colOff>243840</xdr:colOff>
      <xdr:row>5</xdr:row>
      <xdr:rowOff>99060</xdr:rowOff>
    </xdr:from>
    <xdr:to>
      <xdr:col>18</xdr:col>
      <xdr:colOff>480060</xdr:colOff>
      <xdr:row>28</xdr:row>
      <xdr:rowOff>129540</xdr:rowOff>
    </xdr:to>
    <xdr:graphicFrame macro="">
      <xdr:nvGraphicFramePr>
        <xdr:cNvPr id="62" name="Chart 6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wsDr>
</file>

<file path=xl/drawings/drawing29.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64" name="Rectangle 63"/>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6" name="Group 5">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65" name="Rectangle 64"/>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6" name="Picture 65"/>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69" name="Rectangle 68"/>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1" name="Picture 7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68" name="Rectangle 67"/>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2" name="Picture 7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70" name="Rectangle 69"/>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3" name="Picture 72"/>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67" name="Rectangle 66"/>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4" name="Picture 73"/>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75" name="TextBox 74"/>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5" name="Group 54">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56" name="Rectangle 55"/>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7" name="TextBox 56"/>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495301</xdr:colOff>
      <xdr:row>5</xdr:row>
      <xdr:rowOff>7621</xdr:rowOff>
    </xdr:from>
    <xdr:to>
      <xdr:col>23</xdr:col>
      <xdr:colOff>83821</xdr:colOff>
      <xdr:row>29</xdr:row>
      <xdr:rowOff>7619</xdr:rowOff>
    </xdr:to>
    <xdr:sp macro="" textlink="">
      <xdr:nvSpPr>
        <xdr:cNvPr id="58" name="Rectangle 57"/>
        <xdr:cNvSpPr/>
      </xdr:nvSpPr>
      <xdr:spPr>
        <a:xfrm>
          <a:off x="11468101" y="922021"/>
          <a:ext cx="2636520"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18</xdr:col>
      <xdr:colOff>599276</xdr:colOff>
      <xdr:row>20</xdr:row>
      <xdr:rowOff>157650</xdr:rowOff>
    </xdr:from>
    <xdr:to>
      <xdr:col>22</xdr:col>
      <xdr:colOff>591402</xdr:colOff>
      <xdr:row>28</xdr:row>
      <xdr:rowOff>51612</xdr:rowOff>
    </xdr:to>
    <mc:AlternateContent xmlns:mc="http://schemas.openxmlformats.org/markup-compatibility/2006" xmlns:a14="http://schemas.microsoft.com/office/drawing/2010/main">
      <mc:Choice Requires="a14">
        <xdr:graphicFrame macro="">
          <xdr:nvGraphicFramePr>
            <xdr:cNvPr id="59" name="Branch Name 3"/>
            <xdr:cNvGraphicFramePr/>
          </xdr:nvGraphicFramePr>
          <xdr:xfrm>
            <a:off x="0" y="0"/>
            <a:ext cx="0" cy="0"/>
          </xdr:xfrm>
          <a:graphic>
            <a:graphicData uri="http://schemas.microsoft.com/office/drawing/2010/slicer">
              <sle:slicer xmlns:sle="http://schemas.microsoft.com/office/drawing/2010/slicer" name="Branch Name 3"/>
            </a:graphicData>
          </a:graphic>
        </xdr:graphicFrame>
      </mc:Choice>
      <mc:Fallback xmlns="">
        <xdr:sp macro="" textlink="">
          <xdr:nvSpPr>
            <xdr:cNvPr id="0" name=""/>
            <xdr:cNvSpPr>
              <a:spLocks noTextEdit="1"/>
            </xdr:cNvSpPr>
          </xdr:nvSpPr>
          <xdr:spPr>
            <a:xfrm>
              <a:off x="11572076" y="3815250"/>
              <a:ext cx="2430526" cy="135700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604345</xdr:colOff>
      <xdr:row>9</xdr:row>
      <xdr:rowOff>132613</xdr:rowOff>
    </xdr:from>
    <xdr:to>
      <xdr:col>22</xdr:col>
      <xdr:colOff>573731</xdr:colOff>
      <xdr:row>20</xdr:row>
      <xdr:rowOff>74876</xdr:rowOff>
    </xdr:to>
    <mc:AlternateContent xmlns:mc="http://schemas.openxmlformats.org/markup-compatibility/2006" xmlns:a14="http://schemas.microsoft.com/office/drawing/2010/main">
      <mc:Choice Requires="a14">
        <xdr:graphicFrame macro="">
          <xdr:nvGraphicFramePr>
            <xdr:cNvPr id="60" name="Dim Branch.Region Name 3"/>
            <xdr:cNvGraphicFramePr/>
          </xdr:nvGraphicFramePr>
          <xdr:xfrm>
            <a:off x="0" y="0"/>
            <a:ext cx="0" cy="0"/>
          </xdr:xfrm>
          <a:graphic>
            <a:graphicData uri="http://schemas.microsoft.com/office/drawing/2010/slicer">
              <sle:slicer xmlns:sle="http://schemas.microsoft.com/office/drawing/2010/slicer" name="Dim Branch.Region Name 3"/>
            </a:graphicData>
          </a:graphic>
        </xdr:graphicFrame>
      </mc:Choice>
      <mc:Fallback xmlns="">
        <xdr:sp macro="" textlink="">
          <xdr:nvSpPr>
            <xdr:cNvPr id="0" name=""/>
            <xdr:cNvSpPr>
              <a:spLocks noTextEdit="1"/>
            </xdr:cNvSpPr>
          </xdr:nvSpPr>
          <xdr:spPr>
            <a:xfrm>
              <a:off x="11577145" y="1778533"/>
              <a:ext cx="2407786" cy="19539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597140</xdr:colOff>
      <xdr:row>5</xdr:row>
      <xdr:rowOff>134881</xdr:rowOff>
    </xdr:from>
    <xdr:to>
      <xdr:col>22</xdr:col>
      <xdr:colOff>573747</xdr:colOff>
      <xdr:row>9</xdr:row>
      <xdr:rowOff>46436</xdr:rowOff>
    </xdr:to>
    <mc:AlternateContent xmlns:mc="http://schemas.openxmlformats.org/markup-compatibility/2006" xmlns:a14="http://schemas.microsoft.com/office/drawing/2010/main">
      <mc:Choice Requires="a14">
        <xdr:graphicFrame macro="">
          <xdr:nvGraphicFramePr>
            <xdr:cNvPr id="61" name="Dim Product.1.Grade 3"/>
            <xdr:cNvGraphicFramePr/>
          </xdr:nvGraphicFramePr>
          <xdr:xfrm>
            <a:off x="0" y="0"/>
            <a:ext cx="0" cy="0"/>
          </xdr:xfrm>
          <a:graphic>
            <a:graphicData uri="http://schemas.microsoft.com/office/drawing/2010/slicer">
              <sle:slicer xmlns:sle="http://schemas.microsoft.com/office/drawing/2010/slicer" name="Dim Product.1.Grade 3"/>
            </a:graphicData>
          </a:graphic>
        </xdr:graphicFrame>
      </mc:Choice>
      <mc:Fallback xmlns="">
        <xdr:sp macro="" textlink="">
          <xdr:nvSpPr>
            <xdr:cNvPr id="0" name=""/>
            <xdr:cNvSpPr>
              <a:spLocks noTextEdit="1"/>
            </xdr:cNvSpPr>
          </xdr:nvSpPr>
          <xdr:spPr>
            <a:xfrm>
              <a:off x="11569940" y="1049281"/>
              <a:ext cx="2415007" cy="643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131064</xdr:colOff>
      <xdr:row>18</xdr:row>
      <xdr:rowOff>47474</xdr:rowOff>
    </xdr:from>
    <xdr:to>
      <xdr:col>7</xdr:col>
      <xdr:colOff>26973</xdr:colOff>
      <xdr:row>28</xdr:row>
      <xdr:rowOff>174019</xdr:rowOff>
    </xdr:to>
    <xdr:sp macro="" textlink="">
      <xdr:nvSpPr>
        <xdr:cNvPr id="8" name="Rectangle 7"/>
        <xdr:cNvSpPr/>
      </xdr:nvSpPr>
      <xdr:spPr>
        <a:xfrm>
          <a:off x="1350264" y="3339314"/>
          <a:ext cx="2943909" cy="195534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220979</xdr:colOff>
      <xdr:row>5</xdr:row>
      <xdr:rowOff>7620</xdr:rowOff>
    </xdr:from>
    <xdr:to>
      <xdr:col>18</xdr:col>
      <xdr:colOff>464820</xdr:colOff>
      <xdr:row>29</xdr:row>
      <xdr:rowOff>7618</xdr:rowOff>
    </xdr:to>
    <xdr:sp macro="" textlink="">
      <xdr:nvSpPr>
        <xdr:cNvPr id="9" name="Rectangle 8"/>
        <xdr:cNvSpPr/>
      </xdr:nvSpPr>
      <xdr:spPr>
        <a:xfrm>
          <a:off x="7536179" y="922020"/>
          <a:ext cx="3901441"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12</xdr:col>
      <xdr:colOff>220980</xdr:colOff>
      <xdr:row>18</xdr:row>
      <xdr:rowOff>29307</xdr:rowOff>
    </xdr:to>
    <xdr:sp macro="" textlink="">
      <xdr:nvSpPr>
        <xdr:cNvPr id="10" name="Rectangle 9"/>
        <xdr:cNvSpPr/>
      </xdr:nvSpPr>
      <xdr:spPr>
        <a:xfrm>
          <a:off x="1338146" y="922018"/>
          <a:ext cx="6198034"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1" name="Rectangle 10"/>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2" name="Rectangle 11"/>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3" name="Rectangle 12"/>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4" name="Rectangle 13"/>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5" name="Rectangle 14"/>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16" name="Rectangle 15"/>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17" name="TextBox 1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18" name="TextBox 17"/>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19" name="TextBox 18"/>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0" name="TextBox 19"/>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1" name="TextBox 20"/>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2" name="TextBox 21"/>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3" name="TextBox 22"/>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4" name="TextBox 23"/>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5" name="TextBox 24"/>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26" name="TextBox 25"/>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7" name="Group 26">
          <a:hlinkClick xmlns:r="http://schemas.openxmlformats.org/officeDocument/2006/relationships" r:id="rId11"/>
        </xdr:cNvPr>
        <xdr:cNvGrpSpPr/>
      </xdr:nvGrpSpPr>
      <xdr:grpSpPr>
        <a:xfrm>
          <a:off x="30479" y="914400"/>
          <a:ext cx="1294467" cy="548640"/>
          <a:chOff x="30479" y="914400"/>
          <a:chExt cx="1294467" cy="548640"/>
        </a:xfrm>
      </xdr:grpSpPr>
      <xdr:sp macro="" textlink="">
        <xdr:nvSpPr>
          <xdr:cNvPr id="28" name="Rectangle 27"/>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3" name="Group 32"/>
        <xdr:cNvGrpSpPr/>
      </xdr:nvGrpSpPr>
      <xdr:grpSpPr>
        <a:xfrm>
          <a:off x="33233" y="1472535"/>
          <a:ext cx="1292212" cy="560627"/>
          <a:chOff x="33233" y="1472535"/>
          <a:chExt cx="1292212" cy="560627"/>
        </a:xfrm>
        <a:solidFill>
          <a:schemeClr val="accent1">
            <a:lumMod val="50000"/>
          </a:schemeClr>
        </a:solidFill>
      </xdr:grpSpPr>
      <xdr:sp macro="" textlink="">
        <xdr:nvSpPr>
          <xdr:cNvPr id="34" name="Rectangle 33"/>
          <xdr:cNvSpPr/>
        </xdr:nvSpPr>
        <xdr:spPr>
          <a:xfrm>
            <a:off x="33233" y="1472535"/>
            <a:ext cx="1292212" cy="560627"/>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TextBox 34"/>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36" name="Group 35">
          <a:hlinkClick xmlns:r="http://schemas.openxmlformats.org/officeDocument/2006/relationships" r:id="rId12"/>
        </xdr:cNvPr>
        <xdr:cNvGrpSpPr/>
      </xdr:nvGrpSpPr>
      <xdr:grpSpPr>
        <a:xfrm>
          <a:off x="31476" y="2045148"/>
          <a:ext cx="1294467" cy="548640"/>
          <a:chOff x="31476" y="2045148"/>
          <a:chExt cx="1294467" cy="548640"/>
        </a:xfrm>
      </xdr:grpSpPr>
      <xdr:sp macro="" textlink="">
        <xdr:nvSpPr>
          <xdr:cNvPr id="37" name="Rectangle 36"/>
          <xdr:cNvSpPr/>
        </xdr:nvSpPr>
        <xdr:spPr>
          <a:xfrm>
            <a:off x="31476" y="2045148"/>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TextBox 37"/>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46" name="Picture 45"/>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47" name="TextBox 46"/>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2</xdr:col>
      <xdr:colOff>63892</xdr:colOff>
      <xdr:row>18</xdr:row>
      <xdr:rowOff>52161</xdr:rowOff>
    </xdr:from>
    <xdr:to>
      <xdr:col>7</xdr:col>
      <xdr:colOff>161194</xdr:colOff>
      <xdr:row>29</xdr:row>
      <xdr:rowOff>9079</xdr:rowOff>
    </xdr:to>
    <xdr:graphicFrame macro="">
      <xdr:nvGraphicFramePr>
        <xdr:cNvPr id="50" name="Chart 4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xdr:col>
      <xdr:colOff>161193</xdr:colOff>
      <xdr:row>5</xdr:row>
      <xdr:rowOff>29308</xdr:rowOff>
    </xdr:from>
    <xdr:to>
      <xdr:col>12</xdr:col>
      <xdr:colOff>197827</xdr:colOff>
      <xdr:row>18</xdr:row>
      <xdr:rowOff>21981</xdr:rowOff>
    </xdr:to>
    <xdr:graphicFrame macro="">
      <xdr:nvGraphicFramePr>
        <xdr:cNvPr id="51" name="Chart 5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32971</xdr:colOff>
      <xdr:row>18</xdr:row>
      <xdr:rowOff>46933</xdr:rowOff>
    </xdr:from>
    <xdr:to>
      <xdr:col>12</xdr:col>
      <xdr:colOff>227920</xdr:colOff>
      <xdr:row>28</xdr:row>
      <xdr:rowOff>175103</xdr:rowOff>
    </xdr:to>
    <xdr:sp macro="" textlink="">
      <xdr:nvSpPr>
        <xdr:cNvPr id="52" name="Rectangle 51"/>
        <xdr:cNvSpPr/>
      </xdr:nvSpPr>
      <xdr:spPr>
        <a:xfrm>
          <a:off x="4300171" y="3338773"/>
          <a:ext cx="3242949" cy="195697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593480</xdr:colOff>
      <xdr:row>17</xdr:row>
      <xdr:rowOff>164855</xdr:rowOff>
    </xdr:from>
    <xdr:to>
      <xdr:col>12</xdr:col>
      <xdr:colOff>168519</xdr:colOff>
      <xdr:row>28</xdr:row>
      <xdr:rowOff>98913</xdr:rowOff>
    </xdr:to>
    <xdr:graphicFrame macro="">
      <xdr:nvGraphicFramePr>
        <xdr:cNvPr id="53" name="Chart 5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12</xdr:col>
      <xdr:colOff>243840</xdr:colOff>
      <xdr:row>5</xdr:row>
      <xdr:rowOff>99060</xdr:rowOff>
    </xdr:from>
    <xdr:to>
      <xdr:col>18</xdr:col>
      <xdr:colOff>480060</xdr:colOff>
      <xdr:row>28</xdr:row>
      <xdr:rowOff>129540</xdr:rowOff>
    </xdr:to>
    <xdr:graphicFrame macro="">
      <xdr:nvGraphicFramePr>
        <xdr:cNvPr id="63" name="Chart 6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19</xdr:col>
      <xdr:colOff>563880</xdr:colOff>
      <xdr:row>33</xdr:row>
      <xdr:rowOff>114300</xdr:rowOff>
    </xdr:to>
    <xdr:sp macro="" textlink="">
      <xdr:nvSpPr>
        <xdr:cNvPr id="52" name="Rectangle 51"/>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68" name="Group 67">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53" name="Rectangle 52"/>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54" name="Picture 53"/>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66" name="Group 65">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57" name="Rectangle 56"/>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59" name="Picture 5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17</xdr:row>
      <xdr:rowOff>149480</xdr:rowOff>
    </xdr:from>
    <xdr:to>
      <xdr:col>1</xdr:col>
      <xdr:colOff>719666</xdr:colOff>
      <xdr:row>20</xdr:row>
      <xdr:rowOff>123925</xdr:rowOff>
    </xdr:to>
    <xdr:grpSp>
      <xdr:nvGrpSpPr>
        <xdr:cNvPr id="65" name="Group 64">
          <a:hlinkClick xmlns:r="http://schemas.openxmlformats.org/officeDocument/2006/relationships" r:id="rId5"/>
        </xdr:cNvPr>
        <xdr:cNvGrpSpPr/>
      </xdr:nvGrpSpPr>
      <xdr:grpSpPr>
        <a:xfrm>
          <a:off x="689847" y="3258440"/>
          <a:ext cx="639419" cy="523085"/>
          <a:chOff x="689847" y="3258440"/>
          <a:chExt cx="639419" cy="523085"/>
        </a:xfrm>
      </xdr:grpSpPr>
      <xdr:sp macro="" textlink="">
        <xdr:nvSpPr>
          <xdr:cNvPr id="58" name="Rectangle 57"/>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1" name="Picture 60"/>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1</xdr:col>
      <xdr:colOff>719959</xdr:colOff>
      <xdr:row>29</xdr:row>
      <xdr:rowOff>15766</xdr:rowOff>
    </xdr:to>
    <xdr:grpSp>
      <xdr:nvGrpSpPr>
        <xdr:cNvPr id="64" name="Group 63">
          <a:hlinkClick xmlns:r="http://schemas.openxmlformats.org/officeDocument/2006/relationships" r:id="rId7"/>
        </xdr:cNvPr>
        <xdr:cNvGrpSpPr/>
      </xdr:nvGrpSpPr>
      <xdr:grpSpPr>
        <a:xfrm>
          <a:off x="47297" y="3803072"/>
          <a:ext cx="1282262" cy="1516214"/>
          <a:chOff x="47297" y="3803072"/>
          <a:chExt cx="1282262" cy="1516214"/>
        </a:xfrm>
      </xdr:grpSpPr>
      <xdr:sp macro="" textlink="">
        <xdr:nvSpPr>
          <xdr:cNvPr id="55" name="Rectangle 54"/>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2" name="Picture 6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63" name="TextBox 62"/>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3</xdr:col>
      <xdr:colOff>647700</xdr:colOff>
      <xdr:row>7</xdr:row>
      <xdr:rowOff>60960</xdr:rowOff>
    </xdr:from>
    <xdr:to>
      <xdr:col>13</xdr:col>
      <xdr:colOff>144780</xdr:colOff>
      <xdr:row>26</xdr:row>
      <xdr:rowOff>68580</xdr:rowOff>
    </xdr:to>
    <xdr:sp macro="" textlink="">
      <xdr:nvSpPr>
        <xdr:cNvPr id="6" name="Rectangle 5"/>
        <xdr:cNvSpPr/>
      </xdr:nvSpPr>
      <xdr:spPr>
        <a:xfrm>
          <a:off x="3695700" y="1341120"/>
          <a:ext cx="6454140" cy="34823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632460</xdr:colOff>
      <xdr:row>7</xdr:row>
      <xdr:rowOff>91440</xdr:rowOff>
    </xdr:from>
    <xdr:to>
      <xdr:col>13</xdr:col>
      <xdr:colOff>129540</xdr:colOff>
      <xdr:row>26</xdr:row>
      <xdr:rowOff>68580</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xdr:col>
      <xdr:colOff>80247</xdr:colOff>
      <xdr:row>14</xdr:row>
      <xdr:rowOff>125699</xdr:rowOff>
    </xdr:from>
    <xdr:to>
      <xdr:col>1</xdr:col>
      <xdr:colOff>719666</xdr:colOff>
      <xdr:row>17</xdr:row>
      <xdr:rowOff>100144</xdr:rowOff>
    </xdr:to>
    <xdr:grpSp>
      <xdr:nvGrpSpPr>
        <xdr:cNvPr id="67" name="Group 66">
          <a:hlinkClick xmlns:r="http://schemas.openxmlformats.org/officeDocument/2006/relationships" r:id="rId10"/>
        </xdr:cNvPr>
        <xdr:cNvGrpSpPr/>
      </xdr:nvGrpSpPr>
      <xdr:grpSpPr>
        <a:xfrm>
          <a:off x="689847" y="2686019"/>
          <a:ext cx="639419" cy="523085"/>
          <a:chOff x="689847" y="2686019"/>
          <a:chExt cx="639419" cy="523085"/>
        </a:xfrm>
      </xdr:grpSpPr>
      <xdr:sp macro="" textlink="">
        <xdr:nvSpPr>
          <xdr:cNvPr id="56" name="Rectangle 55"/>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0" name="Picture 59"/>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wsDr>
</file>

<file path=xl/drawings/drawing30.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66" name="Rectangle 65"/>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6" name="Group 5">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67" name="Rectangle 66"/>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8" name="Picture 6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71" name="Rectangle 70"/>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3" name="Picture 7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70" name="Rectangle 69"/>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4" name="Picture 7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72" name="Rectangle 71"/>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5" name="Picture 7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69" name="Rectangle 68"/>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6" name="Picture 7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77" name="TextBox 76"/>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8" name="Group 57">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59" name="Rectangle 58"/>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TextBox 59"/>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495254</xdr:colOff>
      <xdr:row>5</xdr:row>
      <xdr:rowOff>9007</xdr:rowOff>
    </xdr:from>
    <xdr:to>
      <xdr:col>23</xdr:col>
      <xdr:colOff>83821</xdr:colOff>
      <xdr:row>29</xdr:row>
      <xdr:rowOff>7619</xdr:rowOff>
    </xdr:to>
    <xdr:sp macro="" textlink="">
      <xdr:nvSpPr>
        <xdr:cNvPr id="61" name="Rectangle 60"/>
        <xdr:cNvSpPr/>
      </xdr:nvSpPr>
      <xdr:spPr>
        <a:xfrm>
          <a:off x="11468054" y="923407"/>
          <a:ext cx="2636567" cy="438773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19</xdr:col>
      <xdr:colOff>15240</xdr:colOff>
      <xdr:row>19</xdr:row>
      <xdr:rowOff>152400</xdr:rowOff>
    </xdr:from>
    <xdr:to>
      <xdr:col>22</xdr:col>
      <xdr:colOff>556260</xdr:colOff>
      <xdr:row>28</xdr:row>
      <xdr:rowOff>22859</xdr:rowOff>
    </xdr:to>
    <mc:AlternateContent xmlns:mc="http://schemas.openxmlformats.org/markup-compatibility/2006" xmlns:a14="http://schemas.microsoft.com/office/drawing/2010/main">
      <mc:Choice Requires="a14">
        <xdr:graphicFrame macro="">
          <xdr:nvGraphicFramePr>
            <xdr:cNvPr id="62" name="Day Name 3"/>
            <xdr:cNvGraphicFramePr/>
          </xdr:nvGraphicFramePr>
          <xdr:xfrm>
            <a:off x="0" y="0"/>
            <a:ext cx="0" cy="0"/>
          </xdr:xfrm>
          <a:graphic>
            <a:graphicData uri="http://schemas.microsoft.com/office/drawing/2010/slicer">
              <sle:slicer xmlns:sle="http://schemas.microsoft.com/office/drawing/2010/slicer" name="Day Name 3"/>
            </a:graphicData>
          </a:graphic>
        </xdr:graphicFrame>
      </mc:Choice>
      <mc:Fallback xmlns="">
        <xdr:sp macro="" textlink="">
          <xdr:nvSpPr>
            <xdr:cNvPr id="0" name=""/>
            <xdr:cNvSpPr>
              <a:spLocks noTextEdit="1"/>
            </xdr:cNvSpPr>
          </xdr:nvSpPr>
          <xdr:spPr>
            <a:xfrm>
              <a:off x="11597640" y="3627120"/>
              <a:ext cx="2369820" cy="15163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0</xdr:colOff>
      <xdr:row>5</xdr:row>
      <xdr:rowOff>175260</xdr:rowOff>
    </xdr:from>
    <xdr:to>
      <xdr:col>22</xdr:col>
      <xdr:colOff>563880</xdr:colOff>
      <xdr:row>19</xdr:row>
      <xdr:rowOff>106680</xdr:rowOff>
    </xdr:to>
    <mc:AlternateContent xmlns:mc="http://schemas.openxmlformats.org/markup-compatibility/2006" xmlns:a14="http://schemas.microsoft.com/office/drawing/2010/main">
      <mc:Choice Requires="a14">
        <xdr:graphicFrame macro="">
          <xdr:nvGraphicFramePr>
            <xdr:cNvPr id="63" name="Day 3"/>
            <xdr:cNvGraphicFramePr/>
          </xdr:nvGraphicFramePr>
          <xdr:xfrm>
            <a:off x="0" y="0"/>
            <a:ext cx="0" cy="0"/>
          </xdr:xfrm>
          <a:graphic>
            <a:graphicData uri="http://schemas.microsoft.com/office/drawing/2010/slicer">
              <sle:slicer xmlns:sle="http://schemas.microsoft.com/office/drawing/2010/slicer" name="Day 3"/>
            </a:graphicData>
          </a:graphic>
        </xdr:graphicFrame>
      </mc:Choice>
      <mc:Fallback xmlns="">
        <xdr:sp macro="" textlink="">
          <xdr:nvSpPr>
            <xdr:cNvPr id="0" name=""/>
            <xdr:cNvSpPr>
              <a:spLocks noTextEdit="1"/>
            </xdr:cNvSpPr>
          </xdr:nvSpPr>
          <xdr:spPr>
            <a:xfrm>
              <a:off x="11582400" y="1089660"/>
              <a:ext cx="2392680" cy="24917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131064</xdr:colOff>
      <xdr:row>18</xdr:row>
      <xdr:rowOff>47474</xdr:rowOff>
    </xdr:from>
    <xdr:to>
      <xdr:col>7</xdr:col>
      <xdr:colOff>291935</xdr:colOff>
      <xdr:row>28</xdr:row>
      <xdr:rowOff>174019</xdr:rowOff>
    </xdr:to>
    <xdr:sp macro="" textlink="">
      <xdr:nvSpPr>
        <xdr:cNvPr id="8" name="Rectangle 7"/>
        <xdr:cNvSpPr/>
      </xdr:nvSpPr>
      <xdr:spPr>
        <a:xfrm>
          <a:off x="1350264" y="3339314"/>
          <a:ext cx="3208871" cy="195534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578922</xdr:colOff>
      <xdr:row>18</xdr:row>
      <xdr:rowOff>45386</xdr:rowOff>
    </xdr:from>
    <xdr:to>
      <xdr:col>18</xdr:col>
      <xdr:colOff>464820</xdr:colOff>
      <xdr:row>29</xdr:row>
      <xdr:rowOff>7619</xdr:rowOff>
    </xdr:to>
    <xdr:sp macro="" textlink="">
      <xdr:nvSpPr>
        <xdr:cNvPr id="9" name="Rectangle 8"/>
        <xdr:cNvSpPr/>
      </xdr:nvSpPr>
      <xdr:spPr>
        <a:xfrm>
          <a:off x="7894122" y="3337226"/>
          <a:ext cx="3543498" cy="197391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11</xdr:col>
      <xdr:colOff>137160</xdr:colOff>
      <xdr:row>18</xdr:row>
      <xdr:rowOff>29307</xdr:rowOff>
    </xdr:to>
    <xdr:sp macro="" textlink="">
      <xdr:nvSpPr>
        <xdr:cNvPr id="10" name="Rectangle 9"/>
        <xdr:cNvSpPr/>
      </xdr:nvSpPr>
      <xdr:spPr>
        <a:xfrm>
          <a:off x="1338146" y="922018"/>
          <a:ext cx="5504614"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1" name="Rectangle 10"/>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2" name="Rectangle 11"/>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3" name="Rectangle 12"/>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4" name="Rectangle 13"/>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5" name="Rectangle 14"/>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16" name="Rectangle 15"/>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17" name="TextBox 1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18" name="TextBox 17"/>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19" name="TextBox 18"/>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0" name="TextBox 19"/>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1" name="TextBox 20"/>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2" name="TextBox 21"/>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3" name="TextBox 22"/>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4" name="TextBox 23"/>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5" name="TextBox 24"/>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26" name="TextBox 25"/>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7" name="Group 26">
          <a:hlinkClick xmlns:r="http://schemas.openxmlformats.org/officeDocument/2006/relationships" r:id="rId11"/>
        </xdr:cNvPr>
        <xdr:cNvGrpSpPr/>
      </xdr:nvGrpSpPr>
      <xdr:grpSpPr>
        <a:xfrm>
          <a:off x="30479" y="914400"/>
          <a:ext cx="1294467" cy="548640"/>
          <a:chOff x="30479" y="914400"/>
          <a:chExt cx="1294467" cy="548640"/>
        </a:xfrm>
      </xdr:grpSpPr>
      <xdr:sp macro="" textlink="">
        <xdr:nvSpPr>
          <xdr:cNvPr id="28" name="Rectangle 27"/>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3" name="Group 32">
          <a:hlinkClick xmlns:r="http://schemas.openxmlformats.org/officeDocument/2006/relationships" r:id="rId12"/>
        </xdr:cNvPr>
        <xdr:cNvGrpSpPr/>
      </xdr:nvGrpSpPr>
      <xdr:grpSpPr>
        <a:xfrm>
          <a:off x="33233" y="1472535"/>
          <a:ext cx="1292212" cy="560627"/>
          <a:chOff x="33233" y="1472535"/>
          <a:chExt cx="1292212" cy="560627"/>
        </a:xfrm>
      </xdr:grpSpPr>
      <xdr:sp macro="" textlink="">
        <xdr:nvSpPr>
          <xdr:cNvPr id="34" name="Rectangle 33"/>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TextBox 34"/>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36" name="Group 35"/>
        <xdr:cNvGrpSpPr/>
      </xdr:nvGrpSpPr>
      <xdr:grpSpPr>
        <a:xfrm>
          <a:off x="31476" y="2045148"/>
          <a:ext cx="1294467" cy="548640"/>
          <a:chOff x="31476" y="2045148"/>
          <a:chExt cx="1294467" cy="548640"/>
        </a:xfrm>
        <a:solidFill>
          <a:schemeClr val="accent1">
            <a:lumMod val="50000"/>
          </a:schemeClr>
        </a:solidFill>
      </xdr:grpSpPr>
      <xdr:sp macro="" textlink="">
        <xdr:nvSpPr>
          <xdr:cNvPr id="37" name="Rectangle 36"/>
          <xdr:cNvSpPr/>
        </xdr:nvSpPr>
        <xdr:spPr>
          <a:xfrm>
            <a:off x="31476" y="2045148"/>
            <a:ext cx="1294467" cy="548640"/>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TextBox 37"/>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46" name="Picture 45"/>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47" name="TextBox 46"/>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7</xdr:col>
      <xdr:colOff>301831</xdr:colOff>
      <xdr:row>18</xdr:row>
      <xdr:rowOff>46933</xdr:rowOff>
    </xdr:from>
    <xdr:to>
      <xdr:col>12</xdr:col>
      <xdr:colOff>564384</xdr:colOff>
      <xdr:row>28</xdr:row>
      <xdr:rowOff>175103</xdr:rowOff>
    </xdr:to>
    <xdr:sp macro="" textlink="">
      <xdr:nvSpPr>
        <xdr:cNvPr id="49" name="Rectangle 48"/>
        <xdr:cNvSpPr/>
      </xdr:nvSpPr>
      <xdr:spPr>
        <a:xfrm>
          <a:off x="4569031" y="3338773"/>
          <a:ext cx="3310553" cy="195697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583259</xdr:colOff>
      <xdr:row>18</xdr:row>
      <xdr:rowOff>42333</xdr:rowOff>
    </xdr:from>
    <xdr:to>
      <xdr:col>18</xdr:col>
      <xdr:colOff>470370</xdr:colOff>
      <xdr:row>28</xdr:row>
      <xdr:rowOff>159926</xdr:rowOff>
    </xdr:to>
    <xdr:graphicFrame macro="">
      <xdr:nvGraphicFramePr>
        <xdr:cNvPr id="50" name="Chart 4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xdr:col>
      <xdr:colOff>112889</xdr:colOff>
      <xdr:row>18</xdr:row>
      <xdr:rowOff>42333</xdr:rowOff>
    </xdr:from>
    <xdr:to>
      <xdr:col>7</xdr:col>
      <xdr:colOff>263408</xdr:colOff>
      <xdr:row>28</xdr:row>
      <xdr:rowOff>174037</xdr:rowOff>
    </xdr:to>
    <xdr:graphicFrame macro="">
      <xdr:nvGraphicFramePr>
        <xdr:cNvPr id="51" name="Chart 5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315148</xdr:colOff>
      <xdr:row>18</xdr:row>
      <xdr:rowOff>51742</xdr:rowOff>
    </xdr:from>
    <xdr:to>
      <xdr:col>12</xdr:col>
      <xdr:colOff>540926</xdr:colOff>
      <xdr:row>28</xdr:row>
      <xdr:rowOff>141112</xdr:rowOff>
    </xdr:to>
    <xdr:graphicFrame macro="">
      <xdr:nvGraphicFramePr>
        <xdr:cNvPr id="52" name="Chart 5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11</xdr:col>
      <xdr:colOff>150303</xdr:colOff>
      <xdr:row>5</xdr:row>
      <xdr:rowOff>9508</xdr:rowOff>
    </xdr:from>
    <xdr:to>
      <xdr:col>18</xdr:col>
      <xdr:colOff>471525</xdr:colOff>
      <xdr:row>18</xdr:row>
      <xdr:rowOff>31197</xdr:rowOff>
    </xdr:to>
    <xdr:sp macro="" textlink="">
      <xdr:nvSpPr>
        <xdr:cNvPr id="54" name="Rectangle 53"/>
        <xdr:cNvSpPr/>
      </xdr:nvSpPr>
      <xdr:spPr>
        <a:xfrm>
          <a:off x="6855903" y="923908"/>
          <a:ext cx="4588422"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11</xdr:col>
      <xdr:colOff>141611</xdr:colOff>
      <xdr:row>5</xdr:row>
      <xdr:rowOff>53340</xdr:rowOff>
    </xdr:from>
    <xdr:to>
      <xdr:col>18</xdr:col>
      <xdr:colOff>495300</xdr:colOff>
      <xdr:row>18</xdr:row>
      <xdr:rowOff>26974</xdr:rowOff>
    </xdr:to>
    <mc:AlternateContent xmlns:mc="http://schemas.openxmlformats.org/markup-compatibility/2006">
      <mc:Choice xmlns:cx1="http://schemas.microsoft.com/office/drawing/2015/9/8/chartex" Requires="cx1">
        <xdr:graphicFrame macro="">
          <xdr:nvGraphicFramePr>
            <xdr:cNvPr id="55" name="Chart 54"/>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502920</xdr:colOff>
      <xdr:row>5</xdr:row>
      <xdr:rowOff>38100</xdr:rowOff>
    </xdr:from>
    <xdr:to>
      <xdr:col>9</xdr:col>
      <xdr:colOff>594360</xdr:colOff>
      <xdr:row>7</xdr:row>
      <xdr:rowOff>45720</xdr:rowOff>
    </xdr:to>
    <xdr:sp macro="" textlink="">
      <xdr:nvSpPr>
        <xdr:cNvPr id="56" name="TextBox 55"/>
        <xdr:cNvSpPr txBox="1"/>
      </xdr:nvSpPr>
      <xdr:spPr>
        <a:xfrm>
          <a:off x="2331720" y="952500"/>
          <a:ext cx="37490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a:solidFill>
                <a:schemeClr val="bg1"/>
              </a:solidFill>
              <a:latin typeface="Imprint MT Shadow" panose="04020605060303030202" pitchFamily="82" charset="0"/>
            </a:rPr>
            <a:t>Top 7 Clients </a:t>
          </a:r>
        </a:p>
      </xdr:txBody>
    </xdr:sp>
    <xdr:clientData/>
  </xdr:twoCellAnchor>
  <xdr:twoCellAnchor>
    <xdr:from>
      <xdr:col>2</xdr:col>
      <xdr:colOff>152399</xdr:colOff>
      <xdr:row>5</xdr:row>
      <xdr:rowOff>38100</xdr:rowOff>
    </xdr:from>
    <xdr:to>
      <xdr:col>11</xdr:col>
      <xdr:colOff>80921</xdr:colOff>
      <xdr:row>17</xdr:row>
      <xdr:rowOff>137160</xdr:rowOff>
    </xdr:to>
    <xdr:graphicFrame macro="">
      <xdr:nvGraphicFramePr>
        <xdr:cNvPr id="65" name="Chart 6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31.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67" name="Rectangle 66"/>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6" name="Group 5">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68" name="Rectangle 67"/>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9" name="Picture 68"/>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5" name="Group 4">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72" name="Rectangle 71"/>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4" name="Picture 7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4" name="Group 3">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71" name="Rectangle 70"/>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5" name="Picture 7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73" name="Rectangle 72"/>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6" name="Picture 7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70" name="Rectangle 69"/>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7" name="Picture 76"/>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78" name="TextBox 77"/>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8" name="Group 57">
          <a:hlinkClick xmlns:r="http://schemas.openxmlformats.org/officeDocument/2006/relationships" r:id="rId9"/>
        </xdr:cNvPr>
        <xdr:cNvGrpSpPr/>
      </xdr:nvGrpSpPr>
      <xdr:grpSpPr>
        <a:xfrm>
          <a:off x="11460481" y="121920"/>
          <a:ext cx="2621422" cy="723781"/>
          <a:chOff x="11401487" y="121920"/>
          <a:chExt cx="2605035" cy="713293"/>
        </a:xfrm>
      </xdr:grpSpPr>
      <xdr:sp macro="" textlink="">
        <xdr:nvSpPr>
          <xdr:cNvPr id="59" name="Rectangle 58"/>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TextBox 59"/>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495301</xdr:colOff>
      <xdr:row>5</xdr:row>
      <xdr:rowOff>7621</xdr:rowOff>
    </xdr:from>
    <xdr:to>
      <xdr:col>23</xdr:col>
      <xdr:colOff>83821</xdr:colOff>
      <xdr:row>29</xdr:row>
      <xdr:rowOff>7619</xdr:rowOff>
    </xdr:to>
    <xdr:sp macro="" textlink="">
      <xdr:nvSpPr>
        <xdr:cNvPr id="61" name="Rectangle 60"/>
        <xdr:cNvSpPr/>
      </xdr:nvSpPr>
      <xdr:spPr>
        <a:xfrm>
          <a:off x="11468101" y="922021"/>
          <a:ext cx="2636520"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18</xdr:col>
      <xdr:colOff>594360</xdr:colOff>
      <xdr:row>10</xdr:row>
      <xdr:rowOff>137161</xdr:rowOff>
    </xdr:from>
    <xdr:to>
      <xdr:col>22</xdr:col>
      <xdr:colOff>571500</xdr:colOff>
      <xdr:row>15</xdr:row>
      <xdr:rowOff>167641</xdr:rowOff>
    </xdr:to>
    <mc:AlternateContent xmlns:mc="http://schemas.openxmlformats.org/markup-compatibility/2006" xmlns:a14="http://schemas.microsoft.com/office/drawing/2010/main">
      <mc:Choice Requires="a14">
        <xdr:graphicFrame macro="">
          <xdr:nvGraphicFramePr>
            <xdr:cNvPr id="62" name="Loan Status 4"/>
            <xdr:cNvGraphicFramePr/>
          </xdr:nvGraphicFramePr>
          <xdr:xfrm>
            <a:off x="0" y="0"/>
            <a:ext cx="0" cy="0"/>
          </xdr:xfrm>
          <a:graphic>
            <a:graphicData uri="http://schemas.microsoft.com/office/drawing/2010/slicer">
              <sle:slicer xmlns:sle="http://schemas.microsoft.com/office/drawing/2010/slicer" name="Loan Status 4"/>
            </a:graphicData>
          </a:graphic>
        </xdr:graphicFrame>
      </mc:Choice>
      <mc:Fallback xmlns="">
        <xdr:sp macro="" textlink="">
          <xdr:nvSpPr>
            <xdr:cNvPr id="0" name=""/>
            <xdr:cNvSpPr>
              <a:spLocks noTextEdit="1"/>
            </xdr:cNvSpPr>
          </xdr:nvSpPr>
          <xdr:spPr>
            <a:xfrm>
              <a:off x="11567160" y="1965961"/>
              <a:ext cx="2415540" cy="9448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586740</xdr:colOff>
      <xdr:row>6</xdr:row>
      <xdr:rowOff>53341</xdr:rowOff>
    </xdr:from>
    <xdr:to>
      <xdr:col>22</xdr:col>
      <xdr:colOff>579120</xdr:colOff>
      <xdr:row>10</xdr:row>
      <xdr:rowOff>45720</xdr:rowOff>
    </xdr:to>
    <mc:AlternateContent xmlns:mc="http://schemas.openxmlformats.org/markup-compatibility/2006" xmlns:a14="http://schemas.microsoft.com/office/drawing/2010/main">
      <mc:Choice Requires="a14">
        <xdr:graphicFrame macro="">
          <xdr:nvGraphicFramePr>
            <xdr:cNvPr id="63" name="Repayment Type 4"/>
            <xdr:cNvGraphicFramePr/>
          </xdr:nvGraphicFramePr>
          <xdr:xfrm>
            <a:off x="0" y="0"/>
            <a:ext cx="0" cy="0"/>
          </xdr:xfrm>
          <a:graphic>
            <a:graphicData uri="http://schemas.microsoft.com/office/drawing/2010/slicer">
              <sle:slicer xmlns:sle="http://schemas.microsoft.com/office/drawing/2010/slicer" name="Repayment Type 4"/>
            </a:graphicData>
          </a:graphic>
        </xdr:graphicFrame>
      </mc:Choice>
      <mc:Fallback xmlns="">
        <xdr:sp macro="" textlink="">
          <xdr:nvSpPr>
            <xdr:cNvPr id="0" name=""/>
            <xdr:cNvSpPr>
              <a:spLocks noTextEdit="1"/>
            </xdr:cNvSpPr>
          </xdr:nvSpPr>
          <xdr:spPr>
            <a:xfrm>
              <a:off x="11559540" y="1150621"/>
              <a:ext cx="2430780" cy="7238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604886</xdr:colOff>
      <xdr:row>16</xdr:row>
      <xdr:rowOff>83820</xdr:rowOff>
    </xdr:from>
    <xdr:to>
      <xdr:col>22</xdr:col>
      <xdr:colOff>579120</xdr:colOff>
      <xdr:row>27</xdr:row>
      <xdr:rowOff>137160</xdr:rowOff>
    </xdr:to>
    <mc:AlternateContent xmlns:mc="http://schemas.openxmlformats.org/markup-compatibility/2006" xmlns:a14="http://schemas.microsoft.com/office/drawing/2010/main">
      <mc:Choice Requires="a14">
        <xdr:graphicFrame macro="">
          <xdr:nvGraphicFramePr>
            <xdr:cNvPr id="64" name="Dim Branch.State Abbr 2"/>
            <xdr:cNvGraphicFramePr/>
          </xdr:nvGraphicFramePr>
          <xdr:xfrm>
            <a:off x="0" y="0"/>
            <a:ext cx="0" cy="0"/>
          </xdr:xfrm>
          <a:graphic>
            <a:graphicData uri="http://schemas.microsoft.com/office/drawing/2010/slicer">
              <sle:slicer xmlns:sle="http://schemas.microsoft.com/office/drawing/2010/slicer" name="Dim Branch.State Abbr 2"/>
            </a:graphicData>
          </a:graphic>
        </xdr:graphicFrame>
      </mc:Choice>
      <mc:Fallback xmlns="">
        <xdr:sp macro="" textlink="">
          <xdr:nvSpPr>
            <xdr:cNvPr id="0" name=""/>
            <xdr:cNvSpPr>
              <a:spLocks noTextEdit="1"/>
            </xdr:cNvSpPr>
          </xdr:nvSpPr>
          <xdr:spPr>
            <a:xfrm>
              <a:off x="11577686" y="3009900"/>
              <a:ext cx="2412634" cy="2065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131064</xdr:colOff>
      <xdr:row>18</xdr:row>
      <xdr:rowOff>47474</xdr:rowOff>
    </xdr:from>
    <xdr:to>
      <xdr:col>7</xdr:col>
      <xdr:colOff>291935</xdr:colOff>
      <xdr:row>28</xdr:row>
      <xdr:rowOff>174019</xdr:rowOff>
    </xdr:to>
    <xdr:sp macro="" textlink="">
      <xdr:nvSpPr>
        <xdr:cNvPr id="8" name="Rectangle 7"/>
        <xdr:cNvSpPr/>
      </xdr:nvSpPr>
      <xdr:spPr>
        <a:xfrm>
          <a:off x="1350264" y="3339314"/>
          <a:ext cx="3208871" cy="195534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578922</xdr:colOff>
      <xdr:row>18</xdr:row>
      <xdr:rowOff>45386</xdr:rowOff>
    </xdr:from>
    <xdr:to>
      <xdr:col>18</xdr:col>
      <xdr:colOff>464820</xdr:colOff>
      <xdr:row>29</xdr:row>
      <xdr:rowOff>7619</xdr:rowOff>
    </xdr:to>
    <xdr:sp macro="" textlink="">
      <xdr:nvSpPr>
        <xdr:cNvPr id="9" name="Rectangle 8"/>
        <xdr:cNvSpPr/>
      </xdr:nvSpPr>
      <xdr:spPr>
        <a:xfrm>
          <a:off x="7894122" y="3337226"/>
          <a:ext cx="3543498" cy="197391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11</xdr:col>
      <xdr:colOff>137160</xdr:colOff>
      <xdr:row>18</xdr:row>
      <xdr:rowOff>29307</xdr:rowOff>
    </xdr:to>
    <xdr:sp macro="" textlink="">
      <xdr:nvSpPr>
        <xdr:cNvPr id="10" name="Rectangle 9"/>
        <xdr:cNvSpPr/>
      </xdr:nvSpPr>
      <xdr:spPr>
        <a:xfrm>
          <a:off x="1338146" y="922018"/>
          <a:ext cx="5504614"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1" name="Rectangle 10"/>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2" name="Rectangle 11"/>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3" name="Rectangle 12"/>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4" name="Rectangle 13"/>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5" name="Rectangle 14"/>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16" name="Rectangle 15"/>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17" name="TextBox 1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18" name="TextBox 17"/>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19" name="TextBox 18"/>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0" name="TextBox 19"/>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1" name="TextBox 20"/>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2" name="TextBox 21"/>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3" name="TextBox 22"/>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4" name="TextBox 23"/>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5" name="TextBox 24"/>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26" name="TextBox 25"/>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7" name="Group 26"/>
        <xdr:cNvGrpSpPr/>
      </xdr:nvGrpSpPr>
      <xdr:grpSpPr>
        <a:xfrm>
          <a:off x="30479" y="914400"/>
          <a:ext cx="1294467" cy="548640"/>
          <a:chOff x="30479" y="914400"/>
          <a:chExt cx="1294467" cy="548640"/>
        </a:xfrm>
      </xdr:grpSpPr>
      <xdr:sp macro="" textlink="">
        <xdr:nvSpPr>
          <xdr:cNvPr id="28" name="Rectangle 27"/>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a:hlinkClick xmlns:r="http://schemas.openxmlformats.org/officeDocument/2006/relationships" r:id="rId11"/>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3" name="Group 32">
          <a:hlinkClick xmlns:r="http://schemas.openxmlformats.org/officeDocument/2006/relationships" r:id="rId12"/>
        </xdr:cNvPr>
        <xdr:cNvGrpSpPr/>
      </xdr:nvGrpSpPr>
      <xdr:grpSpPr>
        <a:xfrm>
          <a:off x="33233" y="1472535"/>
          <a:ext cx="1292212" cy="560627"/>
          <a:chOff x="33233" y="1472535"/>
          <a:chExt cx="1292212" cy="560627"/>
        </a:xfrm>
      </xdr:grpSpPr>
      <xdr:sp macro="" textlink="">
        <xdr:nvSpPr>
          <xdr:cNvPr id="34" name="Rectangle 33"/>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TextBox 34"/>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36" name="Group 35"/>
        <xdr:cNvGrpSpPr/>
      </xdr:nvGrpSpPr>
      <xdr:grpSpPr>
        <a:xfrm>
          <a:off x="31476" y="2045148"/>
          <a:ext cx="1294467" cy="548640"/>
          <a:chOff x="31476" y="2045148"/>
          <a:chExt cx="1294467" cy="548640"/>
        </a:xfrm>
        <a:solidFill>
          <a:schemeClr val="accent1">
            <a:lumMod val="50000"/>
          </a:schemeClr>
        </a:solidFill>
      </xdr:grpSpPr>
      <xdr:sp macro="" textlink="">
        <xdr:nvSpPr>
          <xdr:cNvPr id="37" name="Rectangle 36"/>
          <xdr:cNvSpPr/>
        </xdr:nvSpPr>
        <xdr:spPr>
          <a:xfrm>
            <a:off x="31476" y="2045148"/>
            <a:ext cx="1294467" cy="548640"/>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TextBox 37"/>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46" name="Picture 45"/>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47" name="TextBox 46"/>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7</xdr:col>
      <xdr:colOff>301831</xdr:colOff>
      <xdr:row>18</xdr:row>
      <xdr:rowOff>46933</xdr:rowOff>
    </xdr:from>
    <xdr:to>
      <xdr:col>12</xdr:col>
      <xdr:colOff>564384</xdr:colOff>
      <xdr:row>28</xdr:row>
      <xdr:rowOff>175103</xdr:rowOff>
    </xdr:to>
    <xdr:sp macro="" textlink="">
      <xdr:nvSpPr>
        <xdr:cNvPr id="49" name="Rectangle 48"/>
        <xdr:cNvSpPr/>
      </xdr:nvSpPr>
      <xdr:spPr>
        <a:xfrm>
          <a:off x="4569031" y="3338773"/>
          <a:ext cx="3310553" cy="195697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583259</xdr:colOff>
      <xdr:row>18</xdr:row>
      <xdr:rowOff>42333</xdr:rowOff>
    </xdr:from>
    <xdr:to>
      <xdr:col>18</xdr:col>
      <xdr:colOff>470370</xdr:colOff>
      <xdr:row>28</xdr:row>
      <xdr:rowOff>159926</xdr:rowOff>
    </xdr:to>
    <xdr:graphicFrame macro="">
      <xdr:nvGraphicFramePr>
        <xdr:cNvPr id="50" name="Chart 4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xdr:col>
      <xdr:colOff>112889</xdr:colOff>
      <xdr:row>18</xdr:row>
      <xdr:rowOff>42333</xdr:rowOff>
    </xdr:from>
    <xdr:to>
      <xdr:col>7</xdr:col>
      <xdr:colOff>263408</xdr:colOff>
      <xdr:row>28</xdr:row>
      <xdr:rowOff>174037</xdr:rowOff>
    </xdr:to>
    <xdr:graphicFrame macro="">
      <xdr:nvGraphicFramePr>
        <xdr:cNvPr id="51" name="Chart 5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315148</xdr:colOff>
      <xdr:row>18</xdr:row>
      <xdr:rowOff>51742</xdr:rowOff>
    </xdr:from>
    <xdr:to>
      <xdr:col>12</xdr:col>
      <xdr:colOff>540926</xdr:colOff>
      <xdr:row>28</xdr:row>
      <xdr:rowOff>141112</xdr:rowOff>
    </xdr:to>
    <xdr:graphicFrame macro="">
      <xdr:nvGraphicFramePr>
        <xdr:cNvPr id="52" name="Chart 5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11</xdr:col>
      <xdr:colOff>150303</xdr:colOff>
      <xdr:row>5</xdr:row>
      <xdr:rowOff>9508</xdr:rowOff>
    </xdr:from>
    <xdr:to>
      <xdr:col>18</xdr:col>
      <xdr:colOff>471525</xdr:colOff>
      <xdr:row>18</xdr:row>
      <xdr:rowOff>31197</xdr:rowOff>
    </xdr:to>
    <xdr:sp macro="" textlink="">
      <xdr:nvSpPr>
        <xdr:cNvPr id="54" name="Rectangle 53"/>
        <xdr:cNvSpPr/>
      </xdr:nvSpPr>
      <xdr:spPr>
        <a:xfrm>
          <a:off x="6855903" y="923908"/>
          <a:ext cx="4588422"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11</xdr:col>
      <xdr:colOff>141611</xdr:colOff>
      <xdr:row>5</xdr:row>
      <xdr:rowOff>53340</xdr:rowOff>
    </xdr:from>
    <xdr:to>
      <xdr:col>18</xdr:col>
      <xdr:colOff>495300</xdr:colOff>
      <xdr:row>18</xdr:row>
      <xdr:rowOff>26974</xdr:rowOff>
    </xdr:to>
    <mc:AlternateContent xmlns:mc="http://schemas.openxmlformats.org/markup-compatibility/2006">
      <mc:Choice xmlns:cx1="http://schemas.microsoft.com/office/drawing/2015/9/8/chartex" Requires="cx1">
        <xdr:graphicFrame macro="">
          <xdr:nvGraphicFramePr>
            <xdr:cNvPr id="55" name="Chart 54"/>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502920</xdr:colOff>
      <xdr:row>5</xdr:row>
      <xdr:rowOff>38100</xdr:rowOff>
    </xdr:from>
    <xdr:to>
      <xdr:col>9</xdr:col>
      <xdr:colOff>594360</xdr:colOff>
      <xdr:row>7</xdr:row>
      <xdr:rowOff>45720</xdr:rowOff>
    </xdr:to>
    <xdr:sp macro="" textlink="">
      <xdr:nvSpPr>
        <xdr:cNvPr id="56" name="TextBox 55"/>
        <xdr:cNvSpPr txBox="1"/>
      </xdr:nvSpPr>
      <xdr:spPr>
        <a:xfrm>
          <a:off x="2331720" y="952500"/>
          <a:ext cx="37490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a:solidFill>
                <a:schemeClr val="bg1"/>
              </a:solidFill>
              <a:latin typeface="Imprint MT Shadow" panose="04020605060303030202" pitchFamily="82" charset="0"/>
            </a:rPr>
            <a:t>Top 7 Clients </a:t>
          </a:r>
        </a:p>
      </xdr:txBody>
    </xdr:sp>
    <xdr:clientData/>
  </xdr:twoCellAnchor>
  <xdr:twoCellAnchor>
    <xdr:from>
      <xdr:col>2</xdr:col>
      <xdr:colOff>152399</xdr:colOff>
      <xdr:row>5</xdr:row>
      <xdr:rowOff>38100</xdr:rowOff>
    </xdr:from>
    <xdr:to>
      <xdr:col>11</xdr:col>
      <xdr:colOff>80921</xdr:colOff>
      <xdr:row>17</xdr:row>
      <xdr:rowOff>137160</xdr:rowOff>
    </xdr:to>
    <xdr:graphicFrame macro="">
      <xdr:nvGraphicFramePr>
        <xdr:cNvPr id="66" name="Chart 6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32.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66" name="Rectangle 65"/>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6" name="Group 5">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67" name="Rectangle 66"/>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8" name="Picture 6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71" name="Rectangle 70"/>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3" name="Picture 7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70" name="Rectangle 69"/>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4" name="Picture 7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72" name="Rectangle 71"/>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5" name="Picture 7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69" name="Rectangle 68"/>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76" name="Picture 7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77" name="TextBox 76"/>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18</xdr:col>
      <xdr:colOff>487681</xdr:colOff>
      <xdr:row>0</xdr:row>
      <xdr:rowOff>121920</xdr:rowOff>
    </xdr:from>
    <xdr:to>
      <xdr:col>23</xdr:col>
      <xdr:colOff>61103</xdr:colOff>
      <xdr:row>4</xdr:row>
      <xdr:rowOff>114181</xdr:rowOff>
    </xdr:to>
    <xdr:grpSp>
      <xdr:nvGrpSpPr>
        <xdr:cNvPr id="58" name="Group 57">
          <a:hlinkClick xmlns:r="http://schemas.openxmlformats.org/officeDocument/2006/relationships" r:id="rId11"/>
        </xdr:cNvPr>
        <xdr:cNvGrpSpPr/>
      </xdr:nvGrpSpPr>
      <xdr:grpSpPr>
        <a:xfrm>
          <a:off x="11460481" y="121920"/>
          <a:ext cx="2621422" cy="723781"/>
          <a:chOff x="11401487" y="121920"/>
          <a:chExt cx="2605035" cy="713293"/>
        </a:xfrm>
      </xdr:grpSpPr>
      <xdr:sp macro="" textlink="">
        <xdr:nvSpPr>
          <xdr:cNvPr id="59" name="Rectangle 58"/>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TextBox 59">
            <a:hlinkClick xmlns:r="http://schemas.openxmlformats.org/officeDocument/2006/relationships" r:id="rId9"/>
          </xdr:cNvPr>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495301</xdr:colOff>
      <xdr:row>5</xdr:row>
      <xdr:rowOff>7621</xdr:rowOff>
    </xdr:from>
    <xdr:to>
      <xdr:col>23</xdr:col>
      <xdr:colOff>83821</xdr:colOff>
      <xdr:row>29</xdr:row>
      <xdr:rowOff>7619</xdr:rowOff>
    </xdr:to>
    <xdr:sp macro="" textlink="">
      <xdr:nvSpPr>
        <xdr:cNvPr id="61" name="Rectangle 60"/>
        <xdr:cNvSpPr/>
      </xdr:nvSpPr>
      <xdr:spPr>
        <a:xfrm>
          <a:off x="11468101" y="922021"/>
          <a:ext cx="2636520"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19</xdr:col>
      <xdr:colOff>7620</xdr:colOff>
      <xdr:row>16</xdr:row>
      <xdr:rowOff>45721</xdr:rowOff>
    </xdr:from>
    <xdr:to>
      <xdr:col>22</xdr:col>
      <xdr:colOff>563880</xdr:colOff>
      <xdr:row>27</xdr:row>
      <xdr:rowOff>167640</xdr:rowOff>
    </xdr:to>
    <mc:AlternateContent xmlns:mc="http://schemas.openxmlformats.org/markup-compatibility/2006" xmlns:a14="http://schemas.microsoft.com/office/drawing/2010/main">
      <mc:Choice Requires="a14">
        <xdr:graphicFrame macro="">
          <xdr:nvGraphicFramePr>
            <xdr:cNvPr id="62" name="Month 5"/>
            <xdr:cNvGraphicFramePr/>
          </xdr:nvGraphicFramePr>
          <xdr:xfrm>
            <a:off x="0" y="0"/>
            <a:ext cx="0" cy="0"/>
          </xdr:xfrm>
          <a:graphic>
            <a:graphicData uri="http://schemas.microsoft.com/office/drawing/2010/slicer">
              <sle:slicer xmlns:sle="http://schemas.microsoft.com/office/drawing/2010/slicer" name="Month 5"/>
            </a:graphicData>
          </a:graphic>
        </xdr:graphicFrame>
      </mc:Choice>
      <mc:Fallback xmlns="">
        <xdr:sp macro="" textlink="">
          <xdr:nvSpPr>
            <xdr:cNvPr id="0" name=""/>
            <xdr:cNvSpPr>
              <a:spLocks noTextEdit="1"/>
            </xdr:cNvSpPr>
          </xdr:nvSpPr>
          <xdr:spPr>
            <a:xfrm>
              <a:off x="11590020" y="2971801"/>
              <a:ext cx="2385060" cy="21335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0</xdr:colOff>
      <xdr:row>6</xdr:row>
      <xdr:rowOff>30481</xdr:rowOff>
    </xdr:from>
    <xdr:to>
      <xdr:col>22</xdr:col>
      <xdr:colOff>571500</xdr:colOff>
      <xdr:row>15</xdr:row>
      <xdr:rowOff>137160</xdr:rowOff>
    </xdr:to>
    <mc:AlternateContent xmlns:mc="http://schemas.openxmlformats.org/markup-compatibility/2006" xmlns:a14="http://schemas.microsoft.com/office/drawing/2010/main">
      <mc:Choice Requires="a14">
        <xdr:graphicFrame macro="">
          <xdr:nvGraphicFramePr>
            <xdr:cNvPr id="63" name="Year 5"/>
            <xdr:cNvGraphicFramePr/>
          </xdr:nvGraphicFramePr>
          <xdr:xfrm>
            <a:off x="0" y="0"/>
            <a:ext cx="0" cy="0"/>
          </xdr:xfrm>
          <a:graphic>
            <a:graphicData uri="http://schemas.microsoft.com/office/drawing/2010/slicer">
              <sle:slicer xmlns:sle="http://schemas.microsoft.com/office/drawing/2010/slicer" name="Year 5"/>
            </a:graphicData>
          </a:graphic>
        </xdr:graphicFrame>
      </mc:Choice>
      <mc:Fallback xmlns="">
        <xdr:sp macro="" textlink="">
          <xdr:nvSpPr>
            <xdr:cNvPr id="0" name=""/>
            <xdr:cNvSpPr>
              <a:spLocks noTextEdit="1"/>
            </xdr:cNvSpPr>
          </xdr:nvSpPr>
          <xdr:spPr>
            <a:xfrm>
              <a:off x="11582400" y="1127761"/>
              <a:ext cx="2400300" cy="17525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131064</xdr:colOff>
      <xdr:row>18</xdr:row>
      <xdr:rowOff>47474</xdr:rowOff>
    </xdr:from>
    <xdr:to>
      <xdr:col>7</xdr:col>
      <xdr:colOff>291935</xdr:colOff>
      <xdr:row>28</xdr:row>
      <xdr:rowOff>174019</xdr:rowOff>
    </xdr:to>
    <xdr:sp macro="" textlink="">
      <xdr:nvSpPr>
        <xdr:cNvPr id="8" name="Rectangle 7"/>
        <xdr:cNvSpPr/>
      </xdr:nvSpPr>
      <xdr:spPr>
        <a:xfrm>
          <a:off x="1350264" y="3339314"/>
          <a:ext cx="3208871" cy="195534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578922</xdr:colOff>
      <xdr:row>18</xdr:row>
      <xdr:rowOff>45386</xdr:rowOff>
    </xdr:from>
    <xdr:to>
      <xdr:col>18</xdr:col>
      <xdr:colOff>464820</xdr:colOff>
      <xdr:row>29</xdr:row>
      <xdr:rowOff>7619</xdr:rowOff>
    </xdr:to>
    <xdr:sp macro="" textlink="">
      <xdr:nvSpPr>
        <xdr:cNvPr id="9" name="Rectangle 8"/>
        <xdr:cNvSpPr/>
      </xdr:nvSpPr>
      <xdr:spPr>
        <a:xfrm>
          <a:off x="7894122" y="3337226"/>
          <a:ext cx="3543498" cy="197391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11</xdr:col>
      <xdr:colOff>137160</xdr:colOff>
      <xdr:row>18</xdr:row>
      <xdr:rowOff>29307</xdr:rowOff>
    </xdr:to>
    <xdr:sp macro="" textlink="">
      <xdr:nvSpPr>
        <xdr:cNvPr id="10" name="Rectangle 9"/>
        <xdr:cNvSpPr/>
      </xdr:nvSpPr>
      <xdr:spPr>
        <a:xfrm>
          <a:off x="1338146" y="922018"/>
          <a:ext cx="5504614"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1" name="Rectangle 10"/>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2" name="Rectangle 11"/>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3" name="Rectangle 12"/>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4" name="Rectangle 13"/>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5" name="Rectangle 14"/>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16" name="Rectangle 15"/>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17" name="TextBox 1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18" name="TextBox 17"/>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19" name="TextBox 18"/>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0" name="TextBox 19"/>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1" name="TextBox 20"/>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2" name="TextBox 21"/>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3" name="TextBox 22"/>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4" name="TextBox 23"/>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5" name="TextBox 24"/>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26" name="TextBox 25"/>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7" name="Group 26"/>
        <xdr:cNvGrpSpPr/>
      </xdr:nvGrpSpPr>
      <xdr:grpSpPr>
        <a:xfrm>
          <a:off x="30479" y="914400"/>
          <a:ext cx="1294467" cy="548640"/>
          <a:chOff x="30479" y="914400"/>
          <a:chExt cx="1294467" cy="548640"/>
        </a:xfrm>
      </xdr:grpSpPr>
      <xdr:sp macro="" textlink="">
        <xdr:nvSpPr>
          <xdr:cNvPr id="28" name="Rectangle 27"/>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a:hlinkClick xmlns:r="http://schemas.openxmlformats.org/officeDocument/2006/relationships" r:id="rId12"/>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33233</xdr:colOff>
      <xdr:row>8</xdr:row>
      <xdr:rowOff>9495</xdr:rowOff>
    </xdr:from>
    <xdr:to>
      <xdr:col>2</xdr:col>
      <xdr:colOff>106245</xdr:colOff>
      <xdr:row>11</xdr:row>
      <xdr:rowOff>21482</xdr:rowOff>
    </xdr:to>
    <xdr:grpSp>
      <xdr:nvGrpSpPr>
        <xdr:cNvPr id="33" name="Group 32">
          <a:hlinkClick xmlns:r="http://schemas.openxmlformats.org/officeDocument/2006/relationships" r:id="rId13"/>
        </xdr:cNvPr>
        <xdr:cNvGrpSpPr/>
      </xdr:nvGrpSpPr>
      <xdr:grpSpPr>
        <a:xfrm>
          <a:off x="33233" y="1472535"/>
          <a:ext cx="1292212" cy="560627"/>
          <a:chOff x="33233" y="1472535"/>
          <a:chExt cx="1292212" cy="560627"/>
        </a:xfrm>
      </xdr:grpSpPr>
      <xdr:sp macro="" textlink="">
        <xdr:nvSpPr>
          <xdr:cNvPr id="34" name="Rectangle 33"/>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TextBox 34"/>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36" name="Group 35"/>
        <xdr:cNvGrpSpPr/>
      </xdr:nvGrpSpPr>
      <xdr:grpSpPr>
        <a:xfrm>
          <a:off x="31476" y="2045148"/>
          <a:ext cx="1294467" cy="548640"/>
          <a:chOff x="31476" y="2045148"/>
          <a:chExt cx="1294467" cy="548640"/>
        </a:xfrm>
        <a:solidFill>
          <a:schemeClr val="accent1">
            <a:lumMod val="50000"/>
          </a:schemeClr>
        </a:solidFill>
      </xdr:grpSpPr>
      <xdr:sp macro="" textlink="">
        <xdr:nvSpPr>
          <xdr:cNvPr id="37" name="Rectangle 36"/>
          <xdr:cNvSpPr/>
        </xdr:nvSpPr>
        <xdr:spPr>
          <a:xfrm>
            <a:off x="31476" y="2045148"/>
            <a:ext cx="1294467" cy="548640"/>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TextBox 37"/>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46" name="Picture 45"/>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47" name="TextBox 46"/>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7</xdr:col>
      <xdr:colOff>301831</xdr:colOff>
      <xdr:row>18</xdr:row>
      <xdr:rowOff>46933</xdr:rowOff>
    </xdr:from>
    <xdr:to>
      <xdr:col>12</xdr:col>
      <xdr:colOff>564384</xdr:colOff>
      <xdr:row>28</xdr:row>
      <xdr:rowOff>175103</xdr:rowOff>
    </xdr:to>
    <xdr:sp macro="" textlink="">
      <xdr:nvSpPr>
        <xdr:cNvPr id="49" name="Rectangle 48"/>
        <xdr:cNvSpPr/>
      </xdr:nvSpPr>
      <xdr:spPr>
        <a:xfrm>
          <a:off x="4569031" y="3338773"/>
          <a:ext cx="3310553" cy="195697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583259</xdr:colOff>
      <xdr:row>18</xdr:row>
      <xdr:rowOff>42333</xdr:rowOff>
    </xdr:from>
    <xdr:to>
      <xdr:col>18</xdr:col>
      <xdr:colOff>470370</xdr:colOff>
      <xdr:row>28</xdr:row>
      <xdr:rowOff>159926</xdr:rowOff>
    </xdr:to>
    <xdr:graphicFrame macro="">
      <xdr:nvGraphicFramePr>
        <xdr:cNvPr id="50" name="Chart 4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xdr:col>
      <xdr:colOff>112889</xdr:colOff>
      <xdr:row>18</xdr:row>
      <xdr:rowOff>42333</xdr:rowOff>
    </xdr:from>
    <xdr:to>
      <xdr:col>7</xdr:col>
      <xdr:colOff>263408</xdr:colOff>
      <xdr:row>28</xdr:row>
      <xdr:rowOff>174037</xdr:rowOff>
    </xdr:to>
    <xdr:graphicFrame macro="">
      <xdr:nvGraphicFramePr>
        <xdr:cNvPr id="51" name="Chart 5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7</xdr:col>
      <xdr:colOff>315148</xdr:colOff>
      <xdr:row>18</xdr:row>
      <xdr:rowOff>51742</xdr:rowOff>
    </xdr:from>
    <xdr:to>
      <xdr:col>12</xdr:col>
      <xdr:colOff>540926</xdr:colOff>
      <xdr:row>28</xdr:row>
      <xdr:rowOff>141112</xdr:rowOff>
    </xdr:to>
    <xdr:graphicFrame macro="">
      <xdr:nvGraphicFramePr>
        <xdr:cNvPr id="52" name="Chart 5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11</xdr:col>
      <xdr:colOff>150303</xdr:colOff>
      <xdr:row>5</xdr:row>
      <xdr:rowOff>9508</xdr:rowOff>
    </xdr:from>
    <xdr:to>
      <xdr:col>18</xdr:col>
      <xdr:colOff>471525</xdr:colOff>
      <xdr:row>18</xdr:row>
      <xdr:rowOff>31197</xdr:rowOff>
    </xdr:to>
    <xdr:sp macro="" textlink="">
      <xdr:nvSpPr>
        <xdr:cNvPr id="54" name="Rectangle 53"/>
        <xdr:cNvSpPr/>
      </xdr:nvSpPr>
      <xdr:spPr>
        <a:xfrm>
          <a:off x="6855903" y="923908"/>
          <a:ext cx="4588422"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11</xdr:col>
      <xdr:colOff>141611</xdr:colOff>
      <xdr:row>5</xdr:row>
      <xdr:rowOff>53340</xdr:rowOff>
    </xdr:from>
    <xdr:to>
      <xdr:col>18</xdr:col>
      <xdr:colOff>495300</xdr:colOff>
      <xdr:row>18</xdr:row>
      <xdr:rowOff>26974</xdr:rowOff>
    </xdr:to>
    <mc:AlternateContent xmlns:mc="http://schemas.openxmlformats.org/markup-compatibility/2006">
      <mc:Choice xmlns:cx1="http://schemas.microsoft.com/office/drawing/2015/9/8/chartex" Requires="cx1">
        <xdr:graphicFrame macro="">
          <xdr:nvGraphicFramePr>
            <xdr:cNvPr id="55" name="Chart 54"/>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8"/>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502920</xdr:colOff>
      <xdr:row>5</xdr:row>
      <xdr:rowOff>38100</xdr:rowOff>
    </xdr:from>
    <xdr:to>
      <xdr:col>9</xdr:col>
      <xdr:colOff>594360</xdr:colOff>
      <xdr:row>7</xdr:row>
      <xdr:rowOff>45720</xdr:rowOff>
    </xdr:to>
    <xdr:sp macro="" textlink="">
      <xdr:nvSpPr>
        <xdr:cNvPr id="56" name="TextBox 55"/>
        <xdr:cNvSpPr txBox="1"/>
      </xdr:nvSpPr>
      <xdr:spPr>
        <a:xfrm>
          <a:off x="2331720" y="952500"/>
          <a:ext cx="37490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a:solidFill>
                <a:schemeClr val="bg1"/>
              </a:solidFill>
              <a:latin typeface="Imprint MT Shadow" panose="04020605060303030202" pitchFamily="82" charset="0"/>
            </a:rPr>
            <a:t>Top 7 Clients </a:t>
          </a:r>
        </a:p>
      </xdr:txBody>
    </xdr:sp>
    <xdr:clientData/>
  </xdr:twoCellAnchor>
  <xdr:twoCellAnchor>
    <xdr:from>
      <xdr:col>2</xdr:col>
      <xdr:colOff>152399</xdr:colOff>
      <xdr:row>5</xdr:row>
      <xdr:rowOff>38100</xdr:rowOff>
    </xdr:from>
    <xdr:to>
      <xdr:col>11</xdr:col>
      <xdr:colOff>80921</xdr:colOff>
      <xdr:row>17</xdr:row>
      <xdr:rowOff>137160</xdr:rowOff>
    </xdr:to>
    <xdr:graphicFrame macro="">
      <xdr:nvGraphicFramePr>
        <xdr:cNvPr id="65" name="Chart 6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33.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205740</xdr:colOff>
      <xdr:row>33</xdr:row>
      <xdr:rowOff>114300</xdr:rowOff>
    </xdr:to>
    <xdr:sp macro="" textlink="">
      <xdr:nvSpPr>
        <xdr:cNvPr id="67" name="Rectangle 66"/>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487681</xdr:colOff>
      <xdr:row>0</xdr:row>
      <xdr:rowOff>121920</xdr:rowOff>
    </xdr:from>
    <xdr:to>
      <xdr:col>23</xdr:col>
      <xdr:colOff>61103</xdr:colOff>
      <xdr:row>4</xdr:row>
      <xdr:rowOff>114181</xdr:rowOff>
    </xdr:to>
    <xdr:grpSp>
      <xdr:nvGrpSpPr>
        <xdr:cNvPr id="58" name="Group 57">
          <a:hlinkClick xmlns:r="http://schemas.openxmlformats.org/officeDocument/2006/relationships" r:id="rId1"/>
        </xdr:cNvPr>
        <xdr:cNvGrpSpPr/>
      </xdr:nvGrpSpPr>
      <xdr:grpSpPr>
        <a:xfrm>
          <a:off x="11460481" y="121920"/>
          <a:ext cx="2621422" cy="723781"/>
          <a:chOff x="11401487" y="121920"/>
          <a:chExt cx="2605035" cy="713293"/>
        </a:xfrm>
      </xdr:grpSpPr>
      <xdr:sp macro="" textlink="">
        <xdr:nvSpPr>
          <xdr:cNvPr id="59" name="Rectangle 58"/>
          <xdr:cNvSpPr/>
        </xdr:nvSpPr>
        <xdr:spPr>
          <a:xfrm>
            <a:off x="11401487" y="121920"/>
            <a:ext cx="2605035" cy="71329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TextBox 59"/>
          <xdr:cNvSpPr txBox="1"/>
        </xdr:nvSpPr>
        <xdr:spPr>
          <a:xfrm>
            <a:off x="11748687" y="284119"/>
            <a:ext cx="1893194" cy="37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IN" sz="3200">
                <a:solidFill>
                  <a:schemeClr val="bg1"/>
                </a:solidFill>
                <a:latin typeface="Imprint MT Shadow" panose="04020605060303030202" pitchFamily="82" charset="0"/>
                <a:ea typeface="+mn-ea"/>
                <a:cs typeface="+mn-cs"/>
              </a:rPr>
              <a:t>Back</a:t>
            </a:r>
            <a:endParaRPr lang="en-IN" sz="1200">
              <a:solidFill>
                <a:schemeClr val="bg1"/>
              </a:solidFill>
              <a:latin typeface="Imprint MT Shadow" panose="04020605060303030202" pitchFamily="82" charset="0"/>
              <a:ea typeface="+mn-ea"/>
              <a:cs typeface="+mn-cs"/>
            </a:endParaRPr>
          </a:p>
        </xdr:txBody>
      </xdr:sp>
    </xdr:grpSp>
    <xdr:clientData/>
  </xdr:twoCellAnchor>
  <xdr:twoCellAnchor>
    <xdr:from>
      <xdr:col>18</xdr:col>
      <xdr:colOff>495301</xdr:colOff>
      <xdr:row>5</xdr:row>
      <xdr:rowOff>7621</xdr:rowOff>
    </xdr:from>
    <xdr:to>
      <xdr:col>23</xdr:col>
      <xdr:colOff>83821</xdr:colOff>
      <xdr:row>29</xdr:row>
      <xdr:rowOff>7619</xdr:rowOff>
    </xdr:to>
    <xdr:sp macro="" textlink="">
      <xdr:nvSpPr>
        <xdr:cNvPr id="61" name="Rectangle 60"/>
        <xdr:cNvSpPr/>
      </xdr:nvSpPr>
      <xdr:spPr>
        <a:xfrm>
          <a:off x="11468101" y="922021"/>
          <a:ext cx="2636520" cy="4389118"/>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18</xdr:col>
      <xdr:colOff>599276</xdr:colOff>
      <xdr:row>20</xdr:row>
      <xdr:rowOff>157650</xdr:rowOff>
    </xdr:from>
    <xdr:to>
      <xdr:col>22</xdr:col>
      <xdr:colOff>591402</xdr:colOff>
      <xdr:row>28</xdr:row>
      <xdr:rowOff>51612</xdr:rowOff>
    </xdr:to>
    <mc:AlternateContent xmlns:mc="http://schemas.openxmlformats.org/markup-compatibility/2006" xmlns:a14="http://schemas.microsoft.com/office/drawing/2010/main">
      <mc:Choice Requires="a14">
        <xdr:graphicFrame macro="">
          <xdr:nvGraphicFramePr>
            <xdr:cNvPr id="62" name="Branch Name 4"/>
            <xdr:cNvGraphicFramePr/>
          </xdr:nvGraphicFramePr>
          <xdr:xfrm>
            <a:off x="0" y="0"/>
            <a:ext cx="0" cy="0"/>
          </xdr:xfrm>
          <a:graphic>
            <a:graphicData uri="http://schemas.microsoft.com/office/drawing/2010/slicer">
              <sle:slicer xmlns:sle="http://schemas.microsoft.com/office/drawing/2010/slicer" name="Branch Name 4"/>
            </a:graphicData>
          </a:graphic>
        </xdr:graphicFrame>
      </mc:Choice>
      <mc:Fallback xmlns="">
        <xdr:sp macro="" textlink="">
          <xdr:nvSpPr>
            <xdr:cNvPr id="0" name=""/>
            <xdr:cNvSpPr>
              <a:spLocks noTextEdit="1"/>
            </xdr:cNvSpPr>
          </xdr:nvSpPr>
          <xdr:spPr>
            <a:xfrm>
              <a:off x="11572076" y="3815250"/>
              <a:ext cx="2430526" cy="135700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604345</xdr:colOff>
      <xdr:row>9</xdr:row>
      <xdr:rowOff>132613</xdr:rowOff>
    </xdr:from>
    <xdr:to>
      <xdr:col>22</xdr:col>
      <xdr:colOff>573731</xdr:colOff>
      <xdr:row>20</xdr:row>
      <xdr:rowOff>74876</xdr:rowOff>
    </xdr:to>
    <mc:AlternateContent xmlns:mc="http://schemas.openxmlformats.org/markup-compatibility/2006" xmlns:a14="http://schemas.microsoft.com/office/drawing/2010/main">
      <mc:Choice Requires="a14">
        <xdr:graphicFrame macro="">
          <xdr:nvGraphicFramePr>
            <xdr:cNvPr id="63" name="Dim Branch.Region Name 4"/>
            <xdr:cNvGraphicFramePr/>
          </xdr:nvGraphicFramePr>
          <xdr:xfrm>
            <a:off x="0" y="0"/>
            <a:ext cx="0" cy="0"/>
          </xdr:xfrm>
          <a:graphic>
            <a:graphicData uri="http://schemas.microsoft.com/office/drawing/2010/slicer">
              <sle:slicer xmlns:sle="http://schemas.microsoft.com/office/drawing/2010/slicer" name="Dim Branch.Region Name 4"/>
            </a:graphicData>
          </a:graphic>
        </xdr:graphicFrame>
      </mc:Choice>
      <mc:Fallback xmlns="">
        <xdr:sp macro="" textlink="">
          <xdr:nvSpPr>
            <xdr:cNvPr id="0" name=""/>
            <xdr:cNvSpPr>
              <a:spLocks noTextEdit="1"/>
            </xdr:cNvSpPr>
          </xdr:nvSpPr>
          <xdr:spPr>
            <a:xfrm>
              <a:off x="11577145" y="1778533"/>
              <a:ext cx="2407786" cy="19539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597140</xdr:colOff>
      <xdr:row>5</xdr:row>
      <xdr:rowOff>134881</xdr:rowOff>
    </xdr:from>
    <xdr:to>
      <xdr:col>22</xdr:col>
      <xdr:colOff>573747</xdr:colOff>
      <xdr:row>9</xdr:row>
      <xdr:rowOff>46436</xdr:rowOff>
    </xdr:to>
    <mc:AlternateContent xmlns:mc="http://schemas.openxmlformats.org/markup-compatibility/2006" xmlns:a14="http://schemas.microsoft.com/office/drawing/2010/main">
      <mc:Choice Requires="a14">
        <xdr:graphicFrame macro="">
          <xdr:nvGraphicFramePr>
            <xdr:cNvPr id="64" name="Dim Product.1.Grade 4"/>
            <xdr:cNvGraphicFramePr/>
          </xdr:nvGraphicFramePr>
          <xdr:xfrm>
            <a:off x="0" y="0"/>
            <a:ext cx="0" cy="0"/>
          </xdr:xfrm>
          <a:graphic>
            <a:graphicData uri="http://schemas.microsoft.com/office/drawing/2010/slicer">
              <sle:slicer xmlns:sle="http://schemas.microsoft.com/office/drawing/2010/slicer" name="Dim Product.1.Grade 4"/>
            </a:graphicData>
          </a:graphic>
        </xdr:graphicFrame>
      </mc:Choice>
      <mc:Fallback xmlns="">
        <xdr:sp macro="" textlink="">
          <xdr:nvSpPr>
            <xdr:cNvPr id="0" name=""/>
            <xdr:cNvSpPr>
              <a:spLocks noTextEdit="1"/>
            </xdr:cNvSpPr>
          </xdr:nvSpPr>
          <xdr:spPr>
            <a:xfrm>
              <a:off x="11569940" y="1049281"/>
              <a:ext cx="2415007" cy="643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131064</xdr:colOff>
      <xdr:row>18</xdr:row>
      <xdr:rowOff>47474</xdr:rowOff>
    </xdr:from>
    <xdr:to>
      <xdr:col>7</xdr:col>
      <xdr:colOff>291935</xdr:colOff>
      <xdr:row>28</xdr:row>
      <xdr:rowOff>174019</xdr:rowOff>
    </xdr:to>
    <xdr:sp macro="" textlink="">
      <xdr:nvSpPr>
        <xdr:cNvPr id="8" name="Rectangle 7"/>
        <xdr:cNvSpPr/>
      </xdr:nvSpPr>
      <xdr:spPr>
        <a:xfrm>
          <a:off x="1350264" y="3339314"/>
          <a:ext cx="3208871" cy="195534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578922</xdr:colOff>
      <xdr:row>18</xdr:row>
      <xdr:rowOff>45386</xdr:rowOff>
    </xdr:from>
    <xdr:to>
      <xdr:col>18</xdr:col>
      <xdr:colOff>464820</xdr:colOff>
      <xdr:row>29</xdr:row>
      <xdr:rowOff>7619</xdr:rowOff>
    </xdr:to>
    <xdr:sp macro="" textlink="">
      <xdr:nvSpPr>
        <xdr:cNvPr id="9" name="Rectangle 8"/>
        <xdr:cNvSpPr/>
      </xdr:nvSpPr>
      <xdr:spPr>
        <a:xfrm>
          <a:off x="7894122" y="3337226"/>
          <a:ext cx="3543498" cy="1973913"/>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118946</xdr:colOff>
      <xdr:row>5</xdr:row>
      <xdr:rowOff>7618</xdr:rowOff>
    </xdr:from>
    <xdr:to>
      <xdr:col>11</xdr:col>
      <xdr:colOff>137160</xdr:colOff>
      <xdr:row>18</xdr:row>
      <xdr:rowOff>29307</xdr:rowOff>
    </xdr:to>
    <xdr:sp macro="" textlink="">
      <xdr:nvSpPr>
        <xdr:cNvPr id="10" name="Rectangle 9"/>
        <xdr:cNvSpPr/>
      </xdr:nvSpPr>
      <xdr:spPr>
        <a:xfrm>
          <a:off x="1338146" y="922018"/>
          <a:ext cx="5504614"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0</xdr:col>
      <xdr:colOff>56056</xdr:colOff>
      <xdr:row>0</xdr:row>
      <xdr:rowOff>116995</xdr:rowOff>
    </xdr:from>
    <xdr:to>
      <xdr:col>5</xdr:col>
      <xdr:colOff>270933</xdr:colOff>
      <xdr:row>4</xdr:row>
      <xdr:rowOff>137777</xdr:rowOff>
    </xdr:to>
    <xdr:sp macro="" textlink="">
      <xdr:nvSpPr>
        <xdr:cNvPr id="11" name="Rectangle 10"/>
        <xdr:cNvSpPr/>
      </xdr:nvSpPr>
      <xdr:spPr>
        <a:xfrm>
          <a:off x="56056" y="116995"/>
          <a:ext cx="3262877"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132539</xdr:colOff>
      <xdr:row>0</xdr:row>
      <xdr:rowOff>122287</xdr:rowOff>
    </xdr:from>
    <xdr:to>
      <xdr:col>10</xdr:col>
      <xdr:colOff>505974</xdr:colOff>
      <xdr:row>4</xdr:row>
      <xdr:rowOff>143069</xdr:rowOff>
    </xdr:to>
    <xdr:sp macro="" textlink="">
      <xdr:nvSpPr>
        <xdr:cNvPr id="12" name="Rectangle 11"/>
        <xdr:cNvSpPr/>
      </xdr:nvSpPr>
      <xdr:spPr>
        <a:xfrm>
          <a:off x="5009339" y="122287"/>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516225</xdr:colOff>
      <xdr:row>0</xdr:row>
      <xdr:rowOff>124691</xdr:rowOff>
    </xdr:from>
    <xdr:to>
      <xdr:col>13</xdr:col>
      <xdr:colOff>280060</xdr:colOff>
      <xdr:row>4</xdr:row>
      <xdr:rowOff>145473</xdr:rowOff>
    </xdr:to>
    <xdr:sp macro="" textlink="">
      <xdr:nvSpPr>
        <xdr:cNvPr id="13" name="Rectangle 12"/>
        <xdr:cNvSpPr/>
      </xdr:nvSpPr>
      <xdr:spPr>
        <a:xfrm>
          <a:off x="6612225"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295260</xdr:colOff>
      <xdr:row>0</xdr:row>
      <xdr:rowOff>124691</xdr:rowOff>
    </xdr:from>
    <xdr:to>
      <xdr:col>16</xdr:col>
      <xdr:colOff>59095</xdr:colOff>
      <xdr:row>4</xdr:row>
      <xdr:rowOff>145473</xdr:rowOff>
    </xdr:to>
    <xdr:sp macro="" textlink="">
      <xdr:nvSpPr>
        <xdr:cNvPr id="14" name="Rectangle 13"/>
        <xdr:cNvSpPr/>
      </xdr:nvSpPr>
      <xdr:spPr>
        <a:xfrm>
          <a:off x="8220060"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70477</xdr:colOff>
      <xdr:row>0</xdr:row>
      <xdr:rowOff>126388</xdr:rowOff>
    </xdr:from>
    <xdr:to>
      <xdr:col>18</xdr:col>
      <xdr:colOff>443912</xdr:colOff>
      <xdr:row>4</xdr:row>
      <xdr:rowOff>147170</xdr:rowOff>
    </xdr:to>
    <xdr:sp macro="" textlink="">
      <xdr:nvSpPr>
        <xdr:cNvPr id="15" name="Rectangle 14"/>
        <xdr:cNvSpPr/>
      </xdr:nvSpPr>
      <xdr:spPr>
        <a:xfrm>
          <a:off x="9824077" y="126388"/>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354212</xdr:colOff>
      <xdr:row>0</xdr:row>
      <xdr:rowOff>124691</xdr:rowOff>
    </xdr:from>
    <xdr:to>
      <xdr:col>8</xdr:col>
      <xdr:colOff>118047</xdr:colOff>
      <xdr:row>4</xdr:row>
      <xdr:rowOff>145473</xdr:rowOff>
    </xdr:to>
    <xdr:sp macro="" textlink="">
      <xdr:nvSpPr>
        <xdr:cNvPr id="16" name="Rectangle 15"/>
        <xdr:cNvSpPr/>
      </xdr:nvSpPr>
      <xdr:spPr>
        <a:xfrm>
          <a:off x="3402212" y="124691"/>
          <a:ext cx="1592635" cy="752302"/>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495300</xdr:colOff>
      <xdr:row>2</xdr:row>
      <xdr:rowOff>106680</xdr:rowOff>
    </xdr:from>
    <xdr:to>
      <xdr:col>7</xdr:col>
      <xdr:colOff>548640</xdr:colOff>
      <xdr:row>4</xdr:row>
      <xdr:rowOff>99060</xdr:rowOff>
    </xdr:to>
    <xdr:sp macro="" textlink="'All Kpis'!B6">
      <xdr:nvSpPr>
        <xdr:cNvPr id="17" name="TextBox 16"/>
        <xdr:cNvSpPr txBox="1"/>
      </xdr:nvSpPr>
      <xdr:spPr>
        <a:xfrm>
          <a:off x="354330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FDE44BA-0C9C-4111-969B-C01805513E29}" type="TxLink">
            <a:rPr lang="en-US" sz="1600" b="0" i="0" u="none" strike="noStrike">
              <a:solidFill>
                <a:schemeClr val="bg1"/>
              </a:solidFill>
              <a:latin typeface="Imprint MT Shadow" panose="04020605060303030202" pitchFamily="82" charset="0"/>
              <a:ea typeface="Calibri"/>
              <a:cs typeface="Calibri"/>
            </a:rPr>
            <a:pPr algn="ctr"/>
            <a:t>301.7M</a:t>
          </a:fld>
          <a:endParaRPr lang="en-IN" sz="1600">
            <a:solidFill>
              <a:schemeClr val="bg1"/>
            </a:solidFill>
            <a:latin typeface="Imprint MT Shadow" panose="04020605060303030202" pitchFamily="82" charset="0"/>
          </a:endParaRPr>
        </a:p>
      </xdr:txBody>
    </xdr:sp>
    <xdr:clientData/>
  </xdr:twoCellAnchor>
  <xdr:twoCellAnchor>
    <xdr:from>
      <xdr:col>5</xdr:col>
      <xdr:colOff>510540</xdr:colOff>
      <xdr:row>0</xdr:row>
      <xdr:rowOff>160020</xdr:rowOff>
    </xdr:from>
    <xdr:to>
      <xdr:col>7</xdr:col>
      <xdr:colOff>601980</xdr:colOff>
      <xdr:row>2</xdr:row>
      <xdr:rowOff>167640</xdr:rowOff>
    </xdr:to>
    <xdr:sp macro="" textlink="">
      <xdr:nvSpPr>
        <xdr:cNvPr id="18" name="TextBox 17"/>
        <xdr:cNvSpPr txBox="1"/>
      </xdr:nvSpPr>
      <xdr:spPr>
        <a:xfrm>
          <a:off x="355854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Funded Amount</a:t>
          </a:r>
        </a:p>
      </xdr:txBody>
    </xdr:sp>
    <xdr:clientData/>
  </xdr:twoCellAnchor>
  <xdr:twoCellAnchor>
    <xdr:from>
      <xdr:col>8</xdr:col>
      <xdr:colOff>281940</xdr:colOff>
      <xdr:row>2</xdr:row>
      <xdr:rowOff>106680</xdr:rowOff>
    </xdr:from>
    <xdr:to>
      <xdr:col>10</xdr:col>
      <xdr:colOff>335280</xdr:colOff>
      <xdr:row>4</xdr:row>
      <xdr:rowOff>99060</xdr:rowOff>
    </xdr:to>
    <xdr:sp macro="" textlink="'All Kpis'!C6">
      <xdr:nvSpPr>
        <xdr:cNvPr id="19" name="TextBox 18"/>
        <xdr:cNvSpPr txBox="1"/>
      </xdr:nvSpPr>
      <xdr:spPr>
        <a:xfrm>
          <a:off x="515874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E4D3B77-AE9B-4C23-B22A-9D6ECDB67DAC}" type="TxLink">
            <a:rPr lang="en-US" sz="1600" b="0" i="0" u="none" strike="noStrike">
              <a:solidFill>
                <a:schemeClr val="bg1"/>
              </a:solidFill>
              <a:latin typeface="Imprint MT Shadow" panose="04020605060303030202" pitchFamily="82" charset="0"/>
              <a:ea typeface="Calibri"/>
              <a:cs typeface="Calibri"/>
            </a:rPr>
            <a:pPr marL="0" indent="0" algn="ctr"/>
            <a:t>302.7M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8</xdr:col>
      <xdr:colOff>297180</xdr:colOff>
      <xdr:row>0</xdr:row>
      <xdr:rowOff>160020</xdr:rowOff>
    </xdr:from>
    <xdr:to>
      <xdr:col>10</xdr:col>
      <xdr:colOff>388620</xdr:colOff>
      <xdr:row>2</xdr:row>
      <xdr:rowOff>167640</xdr:rowOff>
    </xdr:to>
    <xdr:sp macro="" textlink="">
      <xdr:nvSpPr>
        <xdr:cNvPr id="20" name="TextBox 19"/>
        <xdr:cNvSpPr txBox="1"/>
      </xdr:nvSpPr>
      <xdr:spPr>
        <a:xfrm>
          <a:off x="517398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Loan Amount</a:t>
          </a:r>
        </a:p>
      </xdr:txBody>
    </xdr:sp>
    <xdr:clientData/>
  </xdr:twoCellAnchor>
  <xdr:twoCellAnchor>
    <xdr:from>
      <xdr:col>11</xdr:col>
      <xdr:colOff>53340</xdr:colOff>
      <xdr:row>2</xdr:row>
      <xdr:rowOff>114300</xdr:rowOff>
    </xdr:from>
    <xdr:to>
      <xdr:col>13</xdr:col>
      <xdr:colOff>106680</xdr:colOff>
      <xdr:row>4</xdr:row>
      <xdr:rowOff>106680</xdr:rowOff>
    </xdr:to>
    <xdr:sp macro="" textlink="'All Kpis'!E6">
      <xdr:nvSpPr>
        <xdr:cNvPr id="21" name="TextBox 20"/>
        <xdr:cNvSpPr txBox="1"/>
      </xdr:nvSpPr>
      <xdr:spPr>
        <a:xfrm>
          <a:off x="67589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D051E29-63D5-414B-B623-879195597FD3}" type="TxLink">
            <a:rPr lang="en-US" sz="1600" b="0" i="0" u="none" strike="noStrike">
              <a:solidFill>
                <a:schemeClr val="bg1"/>
              </a:solidFill>
              <a:latin typeface="Imprint MT Shadow" panose="04020605060303030202" pitchFamily="82" charset="0"/>
              <a:ea typeface="Calibri"/>
              <a:cs typeface="Calibri"/>
            </a:rPr>
            <a:pPr marL="0" indent="0" algn="ctr"/>
            <a:t>311.4M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11</xdr:col>
      <xdr:colOff>68580</xdr:colOff>
      <xdr:row>0</xdr:row>
      <xdr:rowOff>167640</xdr:rowOff>
    </xdr:from>
    <xdr:to>
      <xdr:col>13</xdr:col>
      <xdr:colOff>160020</xdr:colOff>
      <xdr:row>2</xdr:row>
      <xdr:rowOff>175260</xdr:rowOff>
    </xdr:to>
    <xdr:sp macro="" textlink="">
      <xdr:nvSpPr>
        <xdr:cNvPr id="22" name="TextBox 21"/>
        <xdr:cNvSpPr txBox="1"/>
      </xdr:nvSpPr>
      <xdr:spPr>
        <a:xfrm>
          <a:off x="67741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Payment</a:t>
          </a:r>
        </a:p>
      </xdr:txBody>
    </xdr:sp>
    <xdr:clientData/>
  </xdr:twoCellAnchor>
  <xdr:twoCellAnchor>
    <xdr:from>
      <xdr:col>13</xdr:col>
      <xdr:colOff>434340</xdr:colOff>
      <xdr:row>2</xdr:row>
      <xdr:rowOff>114300</xdr:rowOff>
    </xdr:from>
    <xdr:to>
      <xdr:col>15</xdr:col>
      <xdr:colOff>487680</xdr:colOff>
      <xdr:row>4</xdr:row>
      <xdr:rowOff>106680</xdr:rowOff>
    </xdr:to>
    <xdr:sp macro="" textlink="'All Kpis'!F6">
      <xdr:nvSpPr>
        <xdr:cNvPr id="23" name="TextBox 22"/>
        <xdr:cNvSpPr txBox="1"/>
      </xdr:nvSpPr>
      <xdr:spPr>
        <a:xfrm>
          <a:off x="8359140" y="48006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A89DA3-CE1E-4396-B6D6-353942F9AFB6}" type="TxLink">
            <a:rPr lang="en-US" sz="1600" b="0" i="0" u="none" strike="noStrike">
              <a:solidFill>
                <a:schemeClr val="bg1"/>
              </a:solidFill>
              <a:latin typeface="Imprint MT Shadow" panose="04020605060303030202" pitchFamily="82" charset="0"/>
              <a:ea typeface="Calibri"/>
              <a:cs typeface="Calibri"/>
            </a:rPr>
            <a:pPr marL="0" indent="0" algn="ctr"/>
            <a:t>299.8M</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13</xdr:col>
      <xdr:colOff>449580</xdr:colOff>
      <xdr:row>0</xdr:row>
      <xdr:rowOff>167640</xdr:rowOff>
    </xdr:from>
    <xdr:to>
      <xdr:col>15</xdr:col>
      <xdr:colOff>541020</xdr:colOff>
      <xdr:row>2</xdr:row>
      <xdr:rowOff>175260</xdr:rowOff>
    </xdr:to>
    <xdr:sp macro="" textlink="">
      <xdr:nvSpPr>
        <xdr:cNvPr id="24" name="TextBox 23"/>
        <xdr:cNvSpPr txBox="1"/>
      </xdr:nvSpPr>
      <xdr:spPr>
        <a:xfrm>
          <a:off x="8374380" y="16764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REC</a:t>
          </a:r>
        </a:p>
      </xdr:txBody>
    </xdr:sp>
    <xdr:clientData/>
  </xdr:twoCellAnchor>
  <xdr:twoCellAnchor>
    <xdr:from>
      <xdr:col>16</xdr:col>
      <xdr:colOff>220980</xdr:colOff>
      <xdr:row>2</xdr:row>
      <xdr:rowOff>106680</xdr:rowOff>
    </xdr:from>
    <xdr:to>
      <xdr:col>18</xdr:col>
      <xdr:colOff>274320</xdr:colOff>
      <xdr:row>4</xdr:row>
      <xdr:rowOff>99060</xdr:rowOff>
    </xdr:to>
    <xdr:sp macro="" textlink="'All Kpis'!G6">
      <xdr:nvSpPr>
        <xdr:cNvPr id="25" name="TextBox 24"/>
        <xdr:cNvSpPr txBox="1"/>
      </xdr:nvSpPr>
      <xdr:spPr>
        <a:xfrm>
          <a:off x="9974580" y="472440"/>
          <a:ext cx="12725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BF349D3-358C-42BD-8E18-6D6A38B3C014}" type="TxLink">
            <a:rPr lang="en-US" sz="1600" b="0" i="0" u="none" strike="noStrike">
              <a:solidFill>
                <a:schemeClr val="bg1"/>
              </a:solidFill>
              <a:latin typeface="Imprint MT Shadow" panose="04020605060303030202" pitchFamily="82" charset="0"/>
              <a:ea typeface="Calibri"/>
              <a:cs typeface="Calibri"/>
            </a:rPr>
            <a:pPr marL="0" indent="0" algn="ctr"/>
            <a:t>291K</a:t>
          </a:fld>
          <a:endParaRPr lang="en-IN" sz="1600" b="0" i="0" u="none" strike="noStrike">
            <a:solidFill>
              <a:schemeClr val="bg1"/>
            </a:solidFill>
            <a:latin typeface="Imprint MT Shadow" panose="04020605060303030202" pitchFamily="82" charset="0"/>
            <a:ea typeface="Calibri"/>
            <a:cs typeface="Calibri"/>
          </a:endParaRPr>
        </a:p>
      </xdr:txBody>
    </xdr:sp>
    <xdr:clientData/>
  </xdr:twoCellAnchor>
  <xdr:twoCellAnchor>
    <xdr:from>
      <xdr:col>16</xdr:col>
      <xdr:colOff>236220</xdr:colOff>
      <xdr:row>0</xdr:row>
      <xdr:rowOff>160020</xdr:rowOff>
    </xdr:from>
    <xdr:to>
      <xdr:col>18</xdr:col>
      <xdr:colOff>327660</xdr:colOff>
      <xdr:row>2</xdr:row>
      <xdr:rowOff>167640</xdr:rowOff>
    </xdr:to>
    <xdr:sp macro="" textlink="">
      <xdr:nvSpPr>
        <xdr:cNvPr id="26" name="TextBox 25"/>
        <xdr:cNvSpPr txBox="1"/>
      </xdr:nvSpPr>
      <xdr:spPr>
        <a:xfrm>
          <a:off x="9989820" y="160020"/>
          <a:ext cx="13106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Total Fees</a:t>
          </a:r>
        </a:p>
      </xdr:txBody>
    </xdr:sp>
    <xdr:clientData/>
  </xdr:twoCellAnchor>
  <xdr:twoCellAnchor>
    <xdr:from>
      <xdr:col>0</xdr:col>
      <xdr:colOff>30479</xdr:colOff>
      <xdr:row>5</xdr:row>
      <xdr:rowOff>0</xdr:rowOff>
    </xdr:from>
    <xdr:to>
      <xdr:col>2</xdr:col>
      <xdr:colOff>105746</xdr:colOff>
      <xdr:row>8</xdr:row>
      <xdr:rowOff>0</xdr:rowOff>
    </xdr:to>
    <xdr:grpSp>
      <xdr:nvGrpSpPr>
        <xdr:cNvPr id="27" name="Group 26"/>
        <xdr:cNvGrpSpPr/>
      </xdr:nvGrpSpPr>
      <xdr:grpSpPr>
        <a:xfrm>
          <a:off x="30479" y="914400"/>
          <a:ext cx="1294467" cy="548640"/>
          <a:chOff x="30479" y="914400"/>
          <a:chExt cx="1294467" cy="548640"/>
        </a:xfrm>
      </xdr:grpSpPr>
      <xdr:sp macro="" textlink="">
        <xdr:nvSpPr>
          <xdr:cNvPr id="28" name="Rectangle 27"/>
          <xdr:cNvSpPr/>
        </xdr:nvSpPr>
        <xdr:spPr>
          <a:xfrm>
            <a:off x="30479" y="914400"/>
            <a:ext cx="1294467" cy="5486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a:hlinkClick xmlns:r="http://schemas.openxmlformats.org/officeDocument/2006/relationships" r:id="rId2"/>
          </xdr:cNvPr>
          <xdr:cNvSpPr txBox="1"/>
        </xdr:nvSpPr>
        <xdr:spPr>
          <a:xfrm>
            <a:off x="81828" y="1043940"/>
            <a:ext cx="12115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ea typeface="+mn-ea"/>
                <a:cs typeface="+mn-cs"/>
              </a:rPr>
              <a:t>Loan</a:t>
            </a:r>
            <a:r>
              <a:rPr lang="en-IN" sz="1100">
                <a:solidFill>
                  <a:schemeClr val="bg1"/>
                </a:solidFill>
                <a:latin typeface="Imprint MT Shadow" panose="04020605060303030202" pitchFamily="82" charset="0"/>
              </a:rPr>
              <a:t> Analysis</a:t>
            </a:r>
          </a:p>
        </xdr:txBody>
      </xdr:sp>
    </xdr:grpSp>
    <xdr:clientData/>
  </xdr:twoCellAnchor>
  <xdr:twoCellAnchor>
    <xdr:from>
      <xdr:col>0</xdr:col>
      <xdr:colOff>27634</xdr:colOff>
      <xdr:row>14</xdr:row>
      <xdr:rowOff>121471</xdr:rowOff>
    </xdr:from>
    <xdr:to>
      <xdr:col>1</xdr:col>
      <xdr:colOff>57452</xdr:colOff>
      <xdr:row>18</xdr:row>
      <xdr:rowOff>24080</xdr:rowOff>
    </xdr:to>
    <xdr:grpSp>
      <xdr:nvGrpSpPr>
        <xdr:cNvPr id="6" name="Group 5">
          <a:hlinkClick xmlns:r="http://schemas.openxmlformats.org/officeDocument/2006/relationships" r:id="rId3"/>
        </xdr:cNvPr>
        <xdr:cNvGrpSpPr/>
      </xdr:nvGrpSpPr>
      <xdr:grpSpPr>
        <a:xfrm>
          <a:off x="27634" y="2681791"/>
          <a:ext cx="639418" cy="634129"/>
          <a:chOff x="27634" y="2681791"/>
          <a:chExt cx="639418" cy="634129"/>
        </a:xfrm>
      </xdr:grpSpPr>
      <xdr:sp macro="" textlink="">
        <xdr:nvSpPr>
          <xdr:cNvPr id="30" name="Rectangle 29"/>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31" name="Picture 30"/>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33233</xdr:colOff>
      <xdr:row>8</xdr:row>
      <xdr:rowOff>9495</xdr:rowOff>
    </xdr:from>
    <xdr:to>
      <xdr:col>2</xdr:col>
      <xdr:colOff>106245</xdr:colOff>
      <xdr:row>11</xdr:row>
      <xdr:rowOff>21482</xdr:rowOff>
    </xdr:to>
    <xdr:grpSp>
      <xdr:nvGrpSpPr>
        <xdr:cNvPr id="33" name="Group 32">
          <a:hlinkClick xmlns:r="http://schemas.openxmlformats.org/officeDocument/2006/relationships" r:id="rId5"/>
        </xdr:cNvPr>
        <xdr:cNvGrpSpPr/>
      </xdr:nvGrpSpPr>
      <xdr:grpSpPr>
        <a:xfrm>
          <a:off x="33233" y="1472535"/>
          <a:ext cx="1292212" cy="560627"/>
          <a:chOff x="33233" y="1472535"/>
          <a:chExt cx="1292212" cy="560627"/>
        </a:xfrm>
      </xdr:grpSpPr>
      <xdr:sp macro="" textlink="">
        <xdr:nvSpPr>
          <xdr:cNvPr id="34" name="Rectangle 33"/>
          <xdr:cNvSpPr/>
        </xdr:nvSpPr>
        <xdr:spPr>
          <a:xfrm>
            <a:off x="33233" y="1472535"/>
            <a:ext cx="1292212" cy="560627"/>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TextBox 34"/>
          <xdr:cNvSpPr txBox="1"/>
        </xdr:nvSpPr>
        <xdr:spPr>
          <a:xfrm>
            <a:off x="69958" y="1588473"/>
            <a:ext cx="1211580" cy="3201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Branch Analysis</a:t>
            </a:r>
          </a:p>
        </xdr:txBody>
      </xdr:sp>
    </xdr:grpSp>
    <xdr:clientData/>
  </xdr:twoCellAnchor>
  <xdr:twoCellAnchor>
    <xdr:from>
      <xdr:col>0</xdr:col>
      <xdr:colOff>31476</xdr:colOff>
      <xdr:row>11</xdr:row>
      <xdr:rowOff>33468</xdr:rowOff>
    </xdr:from>
    <xdr:to>
      <xdr:col>2</xdr:col>
      <xdr:colOff>106743</xdr:colOff>
      <xdr:row>14</xdr:row>
      <xdr:rowOff>33468</xdr:rowOff>
    </xdr:to>
    <xdr:grpSp>
      <xdr:nvGrpSpPr>
        <xdr:cNvPr id="36" name="Group 35"/>
        <xdr:cNvGrpSpPr/>
      </xdr:nvGrpSpPr>
      <xdr:grpSpPr>
        <a:xfrm>
          <a:off x="31476" y="2045148"/>
          <a:ext cx="1294467" cy="548640"/>
          <a:chOff x="31476" y="2045148"/>
          <a:chExt cx="1294467" cy="548640"/>
        </a:xfrm>
        <a:solidFill>
          <a:schemeClr val="accent1">
            <a:lumMod val="50000"/>
          </a:schemeClr>
        </a:solidFill>
      </xdr:grpSpPr>
      <xdr:sp macro="" textlink="">
        <xdr:nvSpPr>
          <xdr:cNvPr id="37" name="Rectangle 36"/>
          <xdr:cNvSpPr/>
        </xdr:nvSpPr>
        <xdr:spPr>
          <a:xfrm>
            <a:off x="31476" y="2045148"/>
            <a:ext cx="1294467" cy="548640"/>
          </a:xfrm>
          <a:prstGeom prst="rect">
            <a:avLst/>
          </a:prstGeom>
          <a:grp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TextBox 37"/>
          <xdr:cNvSpPr txBox="1"/>
        </xdr:nvSpPr>
        <xdr:spPr>
          <a:xfrm>
            <a:off x="91324" y="2161967"/>
            <a:ext cx="1211580" cy="32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latin typeface="Imprint MT Shadow" panose="04020605060303030202" pitchFamily="82" charset="0"/>
              </a:rPr>
              <a:t>Client Analysis</a:t>
            </a:r>
          </a:p>
        </xdr:txBody>
      </xdr:sp>
    </xdr:grpSp>
    <xdr:clientData/>
  </xdr:twoCellAnchor>
  <xdr:twoCellAnchor>
    <xdr:from>
      <xdr:col>0</xdr:col>
      <xdr:colOff>27634</xdr:colOff>
      <xdr:row>17</xdr:row>
      <xdr:rowOff>145252</xdr:rowOff>
    </xdr:from>
    <xdr:to>
      <xdr:col>1</xdr:col>
      <xdr:colOff>57452</xdr:colOff>
      <xdr:row>20</xdr:row>
      <xdr:rowOff>119697</xdr:rowOff>
    </xdr:to>
    <xdr:grpSp>
      <xdr:nvGrpSpPr>
        <xdr:cNvPr id="4" name="Group 3">
          <a:hlinkClick xmlns:r="http://schemas.openxmlformats.org/officeDocument/2006/relationships" r:id="rId6"/>
        </xdr:cNvPr>
        <xdr:cNvGrpSpPr/>
      </xdr:nvGrpSpPr>
      <xdr:grpSpPr>
        <a:xfrm>
          <a:off x="27634" y="3254212"/>
          <a:ext cx="639418" cy="523085"/>
          <a:chOff x="27634" y="3254212"/>
          <a:chExt cx="639418" cy="523085"/>
        </a:xfrm>
      </xdr:grpSpPr>
      <xdr:sp macro="" textlink="">
        <xdr:nvSpPr>
          <xdr:cNvPr id="40" name="Rectangle 39"/>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2" name="Picture 4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2</xdr:col>
      <xdr:colOff>110066</xdr:colOff>
      <xdr:row>17</xdr:row>
      <xdr:rowOff>100144</xdr:rowOff>
    </xdr:to>
    <xdr:grpSp>
      <xdr:nvGrpSpPr>
        <xdr:cNvPr id="5" name="Group 4">
          <a:hlinkClick xmlns:r="http://schemas.openxmlformats.org/officeDocument/2006/relationships" r:id="rId8"/>
        </xdr:cNvPr>
        <xdr:cNvGrpSpPr/>
      </xdr:nvGrpSpPr>
      <xdr:grpSpPr>
        <a:xfrm>
          <a:off x="689847" y="2686019"/>
          <a:ext cx="639419" cy="523085"/>
          <a:chOff x="689847" y="2686019"/>
          <a:chExt cx="639419" cy="523085"/>
        </a:xfrm>
      </xdr:grpSpPr>
      <xdr:sp macro="" textlink="">
        <xdr:nvSpPr>
          <xdr:cNvPr id="39" name="Rectangle 38"/>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3" name="Picture 4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2</xdr:col>
      <xdr:colOff>110066</xdr:colOff>
      <xdr:row>20</xdr:row>
      <xdr:rowOff>123925</xdr:rowOff>
    </xdr:to>
    <xdr:grpSp>
      <xdr:nvGrpSpPr>
        <xdr:cNvPr id="3" name="Group 2">
          <a:hlinkClick xmlns:r="http://schemas.openxmlformats.org/officeDocument/2006/relationships" r:id="rId10"/>
        </xdr:cNvPr>
        <xdr:cNvGrpSpPr/>
      </xdr:nvGrpSpPr>
      <xdr:grpSpPr>
        <a:xfrm>
          <a:off x="689847" y="3258440"/>
          <a:ext cx="639419" cy="523085"/>
          <a:chOff x="689847" y="3258440"/>
          <a:chExt cx="639419" cy="523085"/>
        </a:xfrm>
      </xdr:grpSpPr>
      <xdr:sp macro="" textlink="">
        <xdr:nvSpPr>
          <xdr:cNvPr id="41" name="Rectangle 40"/>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4" name="Picture 43"/>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editAs="oneCell">
    <xdr:from>
      <xdr:col>1</xdr:col>
      <xdr:colOff>39125</xdr:colOff>
      <xdr:row>0</xdr:row>
      <xdr:rowOff>166935</xdr:rowOff>
    </xdr:from>
    <xdr:to>
      <xdr:col>2</xdr:col>
      <xdr:colOff>74692</xdr:colOff>
      <xdr:row>4</xdr:row>
      <xdr:rowOff>81981</xdr:rowOff>
    </xdr:to>
    <xdr:pic>
      <xdr:nvPicPr>
        <xdr:cNvPr id="46" name="Picture 45"/>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19634" t="21005" r="21461" b="19635"/>
        <a:stretch/>
      </xdr:blipFill>
      <xdr:spPr>
        <a:xfrm>
          <a:off x="648725" y="166935"/>
          <a:ext cx="645167" cy="646566"/>
        </a:xfrm>
        <a:prstGeom prst="rect">
          <a:avLst/>
        </a:prstGeom>
      </xdr:spPr>
    </xdr:pic>
    <xdr:clientData/>
  </xdr:twoCellAnchor>
  <xdr:twoCellAnchor>
    <xdr:from>
      <xdr:col>2</xdr:col>
      <xdr:colOff>31009</xdr:colOff>
      <xdr:row>0</xdr:row>
      <xdr:rowOff>71696</xdr:rowOff>
    </xdr:from>
    <xdr:to>
      <xdr:col>4</xdr:col>
      <xdr:colOff>296611</xdr:colOff>
      <xdr:row>5</xdr:row>
      <xdr:rowOff>15347</xdr:rowOff>
    </xdr:to>
    <xdr:sp macro="" textlink="">
      <xdr:nvSpPr>
        <xdr:cNvPr id="47" name="TextBox 46"/>
        <xdr:cNvSpPr txBox="1"/>
      </xdr:nvSpPr>
      <xdr:spPr>
        <a:xfrm>
          <a:off x="1250209" y="71696"/>
          <a:ext cx="1484802" cy="858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r>
            <a:rPr lang="en-IN" sz="2700">
              <a:solidFill>
                <a:schemeClr val="bg1"/>
              </a:solidFill>
              <a:latin typeface="Imprint MT Shadow" panose="04020605060303030202" pitchFamily="82" charset="0"/>
            </a:rPr>
            <a:t>Banking </a:t>
          </a:r>
          <a:r>
            <a:rPr lang="en-IN" sz="1200">
              <a:solidFill>
                <a:schemeClr val="bg1"/>
              </a:solidFill>
              <a:latin typeface="Imprint MT Shadow" panose="04020605060303030202" pitchFamily="82" charset="0"/>
            </a:rPr>
            <a:t>Analysis</a:t>
          </a:r>
          <a:endParaRPr lang="en-IN" sz="2700">
            <a:solidFill>
              <a:schemeClr val="bg1"/>
            </a:solidFill>
            <a:latin typeface="Imprint MT Shadow" panose="04020605060303030202" pitchFamily="82" charset="0"/>
          </a:endParaRPr>
        </a:p>
      </xdr:txBody>
    </xdr:sp>
    <xdr:clientData/>
  </xdr:twoCellAnchor>
  <xdr:twoCellAnchor>
    <xdr:from>
      <xdr:col>0</xdr:col>
      <xdr:colOff>47297</xdr:colOff>
      <xdr:row>20</xdr:row>
      <xdr:rowOff>145472</xdr:rowOff>
    </xdr:from>
    <xdr:to>
      <xdr:col>2</xdr:col>
      <xdr:colOff>110359</xdr:colOff>
      <xdr:row>29</xdr:row>
      <xdr:rowOff>15766</xdr:rowOff>
    </xdr:to>
    <xdr:grpSp>
      <xdr:nvGrpSpPr>
        <xdr:cNvPr id="2" name="Group 1">
          <a:hlinkClick xmlns:r="http://schemas.openxmlformats.org/officeDocument/2006/relationships" r:id="rId1"/>
        </xdr:cNvPr>
        <xdr:cNvGrpSpPr/>
      </xdr:nvGrpSpPr>
      <xdr:grpSpPr>
        <a:xfrm>
          <a:off x="47297" y="3803072"/>
          <a:ext cx="1282262" cy="1516214"/>
          <a:chOff x="47297" y="3803072"/>
          <a:chExt cx="1282262" cy="1516214"/>
        </a:xfrm>
      </xdr:grpSpPr>
      <xdr:sp macro="" textlink="">
        <xdr:nvSpPr>
          <xdr:cNvPr id="32" name="Rectangle 31"/>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5" name="Picture 44"/>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48" name="TextBox 47"/>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7</xdr:col>
      <xdr:colOff>301831</xdr:colOff>
      <xdr:row>18</xdr:row>
      <xdr:rowOff>46933</xdr:rowOff>
    </xdr:from>
    <xdr:to>
      <xdr:col>12</xdr:col>
      <xdr:colOff>564384</xdr:colOff>
      <xdr:row>28</xdr:row>
      <xdr:rowOff>175103</xdr:rowOff>
    </xdr:to>
    <xdr:sp macro="" textlink="">
      <xdr:nvSpPr>
        <xdr:cNvPr id="49" name="Rectangle 48"/>
        <xdr:cNvSpPr/>
      </xdr:nvSpPr>
      <xdr:spPr>
        <a:xfrm>
          <a:off x="4569031" y="3338773"/>
          <a:ext cx="3310553" cy="195697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583259</xdr:colOff>
      <xdr:row>18</xdr:row>
      <xdr:rowOff>42333</xdr:rowOff>
    </xdr:from>
    <xdr:to>
      <xdr:col>18</xdr:col>
      <xdr:colOff>470370</xdr:colOff>
      <xdr:row>28</xdr:row>
      <xdr:rowOff>159926</xdr:rowOff>
    </xdr:to>
    <xdr:graphicFrame macro="">
      <xdr:nvGraphicFramePr>
        <xdr:cNvPr id="50" name="Chart 4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7</xdr:col>
      <xdr:colOff>315148</xdr:colOff>
      <xdr:row>18</xdr:row>
      <xdr:rowOff>51742</xdr:rowOff>
    </xdr:from>
    <xdr:to>
      <xdr:col>12</xdr:col>
      <xdr:colOff>540926</xdr:colOff>
      <xdr:row>28</xdr:row>
      <xdr:rowOff>141112</xdr:rowOff>
    </xdr:to>
    <xdr:graphicFrame macro="">
      <xdr:nvGraphicFramePr>
        <xdr:cNvPr id="52" name="Chart 5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11</xdr:col>
      <xdr:colOff>150303</xdr:colOff>
      <xdr:row>5</xdr:row>
      <xdr:rowOff>9508</xdr:rowOff>
    </xdr:from>
    <xdr:to>
      <xdr:col>18</xdr:col>
      <xdr:colOff>471525</xdr:colOff>
      <xdr:row>18</xdr:row>
      <xdr:rowOff>31197</xdr:rowOff>
    </xdr:to>
    <xdr:sp macro="" textlink="">
      <xdr:nvSpPr>
        <xdr:cNvPr id="54" name="Rectangle 53"/>
        <xdr:cNvSpPr/>
      </xdr:nvSpPr>
      <xdr:spPr>
        <a:xfrm>
          <a:off x="6855903" y="923908"/>
          <a:ext cx="4588422" cy="2399129"/>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700"/>
        </a:p>
      </xdr:txBody>
    </xdr:sp>
    <xdr:clientData/>
  </xdr:twoCellAnchor>
  <xdr:twoCellAnchor>
    <xdr:from>
      <xdr:col>11</xdr:col>
      <xdr:colOff>141611</xdr:colOff>
      <xdr:row>5</xdr:row>
      <xdr:rowOff>53340</xdr:rowOff>
    </xdr:from>
    <xdr:to>
      <xdr:col>18</xdr:col>
      <xdr:colOff>495300</xdr:colOff>
      <xdr:row>18</xdr:row>
      <xdr:rowOff>26974</xdr:rowOff>
    </xdr:to>
    <mc:AlternateContent xmlns:mc="http://schemas.openxmlformats.org/markup-compatibility/2006">
      <mc:Choice xmlns:cx1="http://schemas.microsoft.com/office/drawing/2015/9/8/chartex" Requires="cx1">
        <xdr:graphicFrame macro="">
          <xdr:nvGraphicFramePr>
            <xdr:cNvPr id="55" name="Chart 54"/>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6"/>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502920</xdr:colOff>
      <xdr:row>5</xdr:row>
      <xdr:rowOff>38100</xdr:rowOff>
    </xdr:from>
    <xdr:to>
      <xdr:col>9</xdr:col>
      <xdr:colOff>594360</xdr:colOff>
      <xdr:row>7</xdr:row>
      <xdr:rowOff>45720</xdr:rowOff>
    </xdr:to>
    <xdr:sp macro="" textlink="">
      <xdr:nvSpPr>
        <xdr:cNvPr id="56" name="TextBox 55"/>
        <xdr:cNvSpPr txBox="1"/>
      </xdr:nvSpPr>
      <xdr:spPr>
        <a:xfrm>
          <a:off x="2331720" y="952500"/>
          <a:ext cx="374904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a:solidFill>
                <a:schemeClr val="bg1"/>
              </a:solidFill>
              <a:latin typeface="Imprint MT Shadow" panose="04020605060303030202" pitchFamily="82" charset="0"/>
            </a:rPr>
            <a:t>Top 7 Clients </a:t>
          </a:r>
        </a:p>
      </xdr:txBody>
    </xdr:sp>
    <xdr:clientData/>
  </xdr:twoCellAnchor>
  <xdr:twoCellAnchor>
    <xdr:from>
      <xdr:col>2</xdr:col>
      <xdr:colOff>112889</xdr:colOff>
      <xdr:row>18</xdr:row>
      <xdr:rowOff>76199</xdr:rowOff>
    </xdr:from>
    <xdr:to>
      <xdr:col>7</xdr:col>
      <xdr:colOff>263408</xdr:colOff>
      <xdr:row>28</xdr:row>
      <xdr:rowOff>174036</xdr:rowOff>
    </xdr:to>
    <xdr:graphicFrame macro="">
      <xdr:nvGraphicFramePr>
        <xdr:cNvPr id="66" name="Chart 6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xdr:col>
      <xdr:colOff>152399</xdr:colOff>
      <xdr:row>5</xdr:row>
      <xdr:rowOff>38100</xdr:rowOff>
    </xdr:from>
    <xdr:to>
      <xdr:col>11</xdr:col>
      <xdr:colOff>80921</xdr:colOff>
      <xdr:row>17</xdr:row>
      <xdr:rowOff>137160</xdr:rowOff>
    </xdr:to>
    <xdr:graphicFrame macro="">
      <xdr:nvGraphicFramePr>
        <xdr:cNvPr id="68" name="Chart 6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21</xdr:col>
      <xdr:colOff>236220</xdr:colOff>
      <xdr:row>33</xdr:row>
      <xdr:rowOff>114300</xdr:rowOff>
    </xdr:to>
    <xdr:sp macro="" textlink="">
      <xdr:nvSpPr>
        <xdr:cNvPr id="106" name="Rectangle 105"/>
        <xdr:cNvSpPr/>
      </xdr:nvSpPr>
      <xdr:spPr>
        <a:xfrm>
          <a:off x="0" y="0"/>
          <a:ext cx="14226540" cy="6149340"/>
        </a:xfrm>
        <a:prstGeom prst="rect">
          <a:avLst/>
        </a:prstGeom>
        <a:solidFill>
          <a:srgbClr val="1E3660"/>
        </a:solidFill>
        <a:ln w="31750">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27634</xdr:colOff>
      <xdr:row>14</xdr:row>
      <xdr:rowOff>121471</xdr:rowOff>
    </xdr:from>
    <xdr:to>
      <xdr:col>1</xdr:col>
      <xdr:colOff>57452</xdr:colOff>
      <xdr:row>18</xdr:row>
      <xdr:rowOff>24080</xdr:rowOff>
    </xdr:to>
    <xdr:grpSp>
      <xdr:nvGrpSpPr>
        <xdr:cNvPr id="122" name="Group 121">
          <a:hlinkClick xmlns:r="http://schemas.openxmlformats.org/officeDocument/2006/relationships" r:id="rId1"/>
        </xdr:cNvPr>
        <xdr:cNvGrpSpPr/>
      </xdr:nvGrpSpPr>
      <xdr:grpSpPr>
        <a:xfrm>
          <a:off x="27634" y="2681791"/>
          <a:ext cx="639418" cy="634129"/>
          <a:chOff x="27634" y="2681791"/>
          <a:chExt cx="639418" cy="634129"/>
        </a:xfrm>
      </xdr:grpSpPr>
      <xdr:sp macro="" textlink="">
        <xdr:nvSpPr>
          <xdr:cNvPr id="107" name="Rectangle 106"/>
          <xdr:cNvSpPr/>
        </xdr:nvSpPr>
        <xdr:spPr>
          <a:xfrm>
            <a:off x="27634" y="2681791"/>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08" name="Picture 10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3444" t="23664" r="16379"/>
          <a:stretch/>
        </xdr:blipFill>
        <xdr:spPr>
          <a:xfrm>
            <a:off x="71825" y="2755188"/>
            <a:ext cx="489925" cy="560732"/>
          </a:xfrm>
          <a:prstGeom prst="rect">
            <a:avLst/>
          </a:prstGeom>
        </xdr:spPr>
      </xdr:pic>
    </xdr:grpSp>
    <xdr:clientData/>
  </xdr:twoCellAnchor>
  <xdr:twoCellAnchor>
    <xdr:from>
      <xdr:col>0</xdr:col>
      <xdr:colOff>27634</xdr:colOff>
      <xdr:row>17</xdr:row>
      <xdr:rowOff>145252</xdr:rowOff>
    </xdr:from>
    <xdr:to>
      <xdr:col>1</xdr:col>
      <xdr:colOff>57452</xdr:colOff>
      <xdr:row>20</xdr:row>
      <xdr:rowOff>119697</xdr:rowOff>
    </xdr:to>
    <xdr:grpSp>
      <xdr:nvGrpSpPr>
        <xdr:cNvPr id="120" name="Group 119">
          <a:hlinkClick xmlns:r="http://schemas.openxmlformats.org/officeDocument/2006/relationships" r:id="rId3"/>
        </xdr:cNvPr>
        <xdr:cNvGrpSpPr/>
      </xdr:nvGrpSpPr>
      <xdr:grpSpPr>
        <a:xfrm>
          <a:off x="27634" y="3254212"/>
          <a:ext cx="639418" cy="523085"/>
          <a:chOff x="27634" y="3254212"/>
          <a:chExt cx="639418" cy="523085"/>
        </a:xfrm>
      </xdr:grpSpPr>
      <xdr:sp macro="" textlink="">
        <xdr:nvSpPr>
          <xdr:cNvPr id="111" name="Rectangle 110"/>
          <xdr:cNvSpPr/>
        </xdr:nvSpPr>
        <xdr:spPr>
          <a:xfrm>
            <a:off x="27634" y="3254212"/>
            <a:ext cx="639418"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13" name="Picture 11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5772" y="3314806"/>
            <a:ext cx="401036" cy="409052"/>
          </a:xfrm>
          <a:prstGeom prst="rect">
            <a:avLst/>
          </a:prstGeom>
        </xdr:spPr>
      </xdr:pic>
    </xdr:grpSp>
    <xdr:clientData/>
  </xdr:twoCellAnchor>
  <xdr:twoCellAnchor>
    <xdr:from>
      <xdr:col>1</xdr:col>
      <xdr:colOff>80247</xdr:colOff>
      <xdr:row>14</xdr:row>
      <xdr:rowOff>125699</xdr:rowOff>
    </xdr:from>
    <xdr:to>
      <xdr:col>1</xdr:col>
      <xdr:colOff>719666</xdr:colOff>
      <xdr:row>17</xdr:row>
      <xdr:rowOff>100144</xdr:rowOff>
    </xdr:to>
    <xdr:grpSp>
      <xdr:nvGrpSpPr>
        <xdr:cNvPr id="121" name="Group 120">
          <a:hlinkClick xmlns:r="http://schemas.openxmlformats.org/officeDocument/2006/relationships" r:id="rId5"/>
        </xdr:cNvPr>
        <xdr:cNvGrpSpPr/>
      </xdr:nvGrpSpPr>
      <xdr:grpSpPr>
        <a:xfrm>
          <a:off x="689847" y="2686019"/>
          <a:ext cx="639419" cy="523085"/>
          <a:chOff x="689847" y="2686019"/>
          <a:chExt cx="639419" cy="523085"/>
        </a:xfrm>
      </xdr:grpSpPr>
      <xdr:sp macro="" textlink="">
        <xdr:nvSpPr>
          <xdr:cNvPr id="110" name="Rectangle 109"/>
          <xdr:cNvSpPr/>
        </xdr:nvSpPr>
        <xdr:spPr>
          <a:xfrm>
            <a:off x="689847" y="2686019"/>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14" name="Picture 11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24595" b="24197"/>
          <a:stretch/>
        </xdr:blipFill>
        <xdr:spPr>
          <a:xfrm>
            <a:off x="853718" y="2780256"/>
            <a:ext cx="297198" cy="322416"/>
          </a:xfrm>
          <a:prstGeom prst="rect">
            <a:avLst/>
          </a:prstGeom>
        </xdr:spPr>
      </xdr:pic>
    </xdr:grpSp>
    <xdr:clientData/>
  </xdr:twoCellAnchor>
  <xdr:twoCellAnchor>
    <xdr:from>
      <xdr:col>1</xdr:col>
      <xdr:colOff>80247</xdr:colOff>
      <xdr:row>17</xdr:row>
      <xdr:rowOff>149480</xdr:rowOff>
    </xdr:from>
    <xdr:to>
      <xdr:col>1</xdr:col>
      <xdr:colOff>719666</xdr:colOff>
      <xdr:row>20</xdr:row>
      <xdr:rowOff>123925</xdr:rowOff>
    </xdr:to>
    <xdr:grpSp>
      <xdr:nvGrpSpPr>
        <xdr:cNvPr id="119" name="Group 118">
          <a:hlinkClick xmlns:r="http://schemas.openxmlformats.org/officeDocument/2006/relationships" r:id="rId7"/>
        </xdr:cNvPr>
        <xdr:cNvGrpSpPr/>
      </xdr:nvGrpSpPr>
      <xdr:grpSpPr>
        <a:xfrm>
          <a:off x="689847" y="3258440"/>
          <a:ext cx="639419" cy="523085"/>
          <a:chOff x="689847" y="3258440"/>
          <a:chExt cx="639419" cy="523085"/>
        </a:xfrm>
      </xdr:grpSpPr>
      <xdr:sp macro="" textlink="">
        <xdr:nvSpPr>
          <xdr:cNvPr id="112" name="Rectangle 111"/>
          <xdr:cNvSpPr/>
        </xdr:nvSpPr>
        <xdr:spPr>
          <a:xfrm>
            <a:off x="689847" y="3258440"/>
            <a:ext cx="639419" cy="523085"/>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15" name="Picture 11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76633" y="3326322"/>
            <a:ext cx="272295" cy="357621"/>
          </a:xfrm>
          <a:prstGeom prst="rect">
            <a:avLst/>
          </a:prstGeom>
        </xdr:spPr>
      </xdr:pic>
    </xdr:grpSp>
    <xdr:clientData/>
  </xdr:twoCellAnchor>
  <xdr:twoCellAnchor>
    <xdr:from>
      <xdr:col>0</xdr:col>
      <xdr:colOff>47297</xdr:colOff>
      <xdr:row>20</xdr:row>
      <xdr:rowOff>145472</xdr:rowOff>
    </xdr:from>
    <xdr:to>
      <xdr:col>1</xdr:col>
      <xdr:colOff>719959</xdr:colOff>
      <xdr:row>29</xdr:row>
      <xdr:rowOff>15766</xdr:rowOff>
    </xdr:to>
    <xdr:grpSp>
      <xdr:nvGrpSpPr>
        <xdr:cNvPr id="118" name="Group 117">
          <a:hlinkClick xmlns:r="http://schemas.openxmlformats.org/officeDocument/2006/relationships" r:id="rId9"/>
        </xdr:cNvPr>
        <xdr:cNvGrpSpPr/>
      </xdr:nvGrpSpPr>
      <xdr:grpSpPr>
        <a:xfrm>
          <a:off x="47297" y="3803072"/>
          <a:ext cx="1282262" cy="1516214"/>
          <a:chOff x="47297" y="3803072"/>
          <a:chExt cx="1282262" cy="1516214"/>
        </a:xfrm>
      </xdr:grpSpPr>
      <xdr:sp macro="" textlink="">
        <xdr:nvSpPr>
          <xdr:cNvPr id="109" name="Rectangle 108"/>
          <xdr:cNvSpPr/>
        </xdr:nvSpPr>
        <xdr:spPr>
          <a:xfrm>
            <a:off x="47297" y="3803072"/>
            <a:ext cx="1282262" cy="1516214"/>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16" name="Picture 11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3379"/>
          <a:stretch/>
        </xdr:blipFill>
        <xdr:spPr>
          <a:xfrm>
            <a:off x="210324" y="4155326"/>
            <a:ext cx="963354" cy="1062534"/>
          </a:xfrm>
          <a:prstGeom prst="rect">
            <a:avLst/>
          </a:prstGeom>
        </xdr:spPr>
      </xdr:pic>
      <xdr:sp macro="" textlink="">
        <xdr:nvSpPr>
          <xdr:cNvPr id="117" name="TextBox 116"/>
          <xdr:cNvSpPr txBox="1"/>
        </xdr:nvSpPr>
        <xdr:spPr>
          <a:xfrm>
            <a:off x="105334" y="3948925"/>
            <a:ext cx="1211580" cy="320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solidFill>
                <a:latin typeface="Imprint MT Shadow" panose="04020605060303030202" pitchFamily="82" charset="0"/>
              </a:rPr>
              <a:t>DashBoard</a:t>
            </a:r>
          </a:p>
        </xdr:txBody>
      </xdr:sp>
    </xdr:grpSp>
    <xdr:clientData/>
  </xdr:twoCellAnchor>
  <xdr:twoCellAnchor>
    <xdr:from>
      <xdr:col>4</xdr:col>
      <xdr:colOff>144780</xdr:colOff>
      <xdr:row>7</xdr:row>
      <xdr:rowOff>60960</xdr:rowOff>
    </xdr:from>
    <xdr:to>
      <xdr:col>14</xdr:col>
      <xdr:colOff>426720</xdr:colOff>
      <xdr:row>26</xdr:row>
      <xdr:rowOff>68580</xdr:rowOff>
    </xdr:to>
    <xdr:sp macro="" textlink="">
      <xdr:nvSpPr>
        <xdr:cNvPr id="5" name="Rectangle 4"/>
        <xdr:cNvSpPr/>
      </xdr:nvSpPr>
      <xdr:spPr>
        <a:xfrm>
          <a:off x="3695700" y="1341120"/>
          <a:ext cx="6454140" cy="3482340"/>
        </a:xfrm>
        <a:prstGeom prst="rect">
          <a:avLst/>
        </a:prstGeom>
        <a:solidFill>
          <a:srgbClr val="1E3660"/>
        </a:solidFill>
        <a:ln w="31750">
          <a:noFill/>
        </a:ln>
        <a:effectLst>
          <a:outerShdw blurRad="50800" dist="38100" dir="2700000" algn="tl" rotWithShape="0">
            <a:prstClr val="black">
              <a:alpha val="40000"/>
            </a:prstClr>
          </a:outerShdw>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137160</xdr:colOff>
      <xdr:row>7</xdr:row>
      <xdr:rowOff>60960</xdr:rowOff>
    </xdr:from>
    <xdr:to>
      <xdr:col>14</xdr:col>
      <xdr:colOff>426720</xdr:colOff>
      <xdr:row>26</xdr:row>
      <xdr:rowOff>99060</xdr:rowOff>
    </xdr:to>
    <mc:AlternateContent xmlns:mc="http://schemas.openxmlformats.org/markup-compatibility/2006">
      <mc:Choice xmlns:cx1="http://schemas.microsoft.com/office/drawing/2015/9/8/chartex" Requires="cx1">
        <xdr:graphicFrame macro="">
          <xdr:nvGraphicFramePr>
            <xdr:cNvPr id="6" name="Chart 5"/>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5</xdr:col>
      <xdr:colOff>571500</xdr:colOff>
      <xdr:row>7</xdr:row>
      <xdr:rowOff>118110</xdr:rowOff>
    </xdr:from>
    <xdr:to>
      <xdr:col>11</xdr:col>
      <xdr:colOff>342900</xdr:colOff>
      <xdr:row>22</xdr:row>
      <xdr:rowOff>118110</xdr:rowOff>
    </xdr:to>
    <mc:AlternateContent xmlns:mc="http://schemas.openxmlformats.org/markup-compatibility/2006">
      <mc:Choice xmlns:cx1="http://schemas.microsoft.com/office/drawing/2015/9/8/chartex" Requires="cx1">
        <xdr:graphicFrame macro="">
          <xdr:nvGraphicFramePr>
            <xdr:cNvPr id="2" name="Chart 1"/>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68580</xdr:colOff>
      <xdr:row>8</xdr:row>
      <xdr:rowOff>163830</xdr:rowOff>
    </xdr:from>
    <xdr:to>
      <xdr:col>16</xdr:col>
      <xdr:colOff>701040</xdr:colOff>
      <xdr:row>23</xdr:row>
      <xdr:rowOff>163830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502920</xdr:colOff>
      <xdr:row>5</xdr:row>
      <xdr:rowOff>11430</xdr:rowOff>
    </xdr:from>
    <xdr:to>
      <xdr:col>12</xdr:col>
      <xdr:colOff>198120</xdr:colOff>
      <xdr:row>20</xdr:row>
      <xdr:rowOff>11430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6</xdr:col>
      <xdr:colOff>533400</xdr:colOff>
      <xdr:row>3</xdr:row>
      <xdr:rowOff>140970</xdr:rowOff>
    </xdr:from>
    <xdr:to>
      <xdr:col>13</xdr:col>
      <xdr:colOff>144780</xdr:colOff>
      <xdr:row>18</xdr:row>
      <xdr:rowOff>140970</xdr:rowOff>
    </xdr:to>
    <mc:AlternateContent xmlns:mc="http://schemas.openxmlformats.org/markup-compatibility/2006">
      <mc:Choice xmlns:cx1="http://schemas.microsoft.com/office/drawing/2015/9/8/chartex" Requires="cx1">
        <xdr:graphicFrame macro="">
          <xdr:nvGraphicFramePr>
            <xdr:cNvPr id="2" name="Chart 1"/>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4</xdr:col>
      <xdr:colOff>670560</xdr:colOff>
      <xdr:row>5</xdr:row>
      <xdr:rowOff>41910</xdr:rowOff>
    </xdr:from>
    <xdr:to>
      <xdr:col>11</xdr:col>
      <xdr:colOff>68580</xdr:colOff>
      <xdr:row>20</xdr:row>
      <xdr:rowOff>41910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Gulab Shaikh" refreshedDate="45887.89544537037" createdVersion="5" refreshedVersion="6" minRefreshableVersion="3" recordCount="0" supportSubquery="1" supportAdvancedDrill="1">
  <cacheSource type="external" connectionId="9"/>
  <cacheFields count="2">
    <cacheField name="[Sheet1].[Branch].[Branch]" caption="Branch" numFmtId="0" hierarchy="108" level="1">
      <sharedItems count="6">
        <s v="City Center Branch"/>
        <s v="Downtown Branch"/>
        <s v="East Branch"/>
        <s v="Main Branch"/>
        <s v="North Branch"/>
        <s v="Suburban Branch"/>
      </sharedItems>
    </cacheField>
    <cacheField name="[Measures].[Sum of Amount]" caption="Sum of Amount" numFmtId="0" hierarchy="136" level="32767"/>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0"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0" memberValueDatatype="130" unbalanced="0"/>
    <cacheHierarchy uniqueName="[Merge1].[Repayment Type]" caption="Repayment Type" attribute="1" defaultMemberUniqueName="[Merge1].[Repayment Type].[All]" allUniqueName="[Merge1].[Repayment Type].[All]" dimensionUniqueName="[Merge1]" displayFolder="" count="0"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0" memberValueDatatype="130" unbalanced="0"/>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0" memberValueDatatype="130" unbalanced="0"/>
    <cacheHierarchy uniqueName="[Merge1].[Day Name]" caption="Day Name" attribute="1" defaultMemberUniqueName="[Merge1].[Day Name].[All]" allUniqueName="[Merge1].[Day Name].[All]" dimensionUniqueName="[Merge1]" displayFolder="" count="0" memberValueDatatype="130" unbalanced="0"/>
    <cacheHierarchy uniqueName="[Merge1].[Day]" caption="Day" attribute="1" defaultMemberUniqueName="[Merge1].[Day].[All]" allUniqueName="[Merge1].[Day].[All]" dimensionUniqueName="[Merge1]" displayFolder="" count="0" memberValueDatatype="130" unbalanced="0"/>
    <cacheHierarchy uniqueName="[Merge1].[Month]" caption="Month" attribute="1" defaultMemberUniqueName="[Merge1].[Month].[All]" allUniqueName="[Merge1].[Month].[All]" dimensionUniqueName="[Merge1]" displayFolder="" count="0"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0" memberValueDatatype="130" unbalanced="0"/>
    <cacheHierarchy uniqueName="[Merge1].[Dim Branch.State Abbr]" caption="Dim Branch.State Abbr" attribute="1" defaultMemberUniqueName="[Merge1].[Dim Branch.State Abbr].[All]" allUniqueName="[Merge1].[Dim Branch.State Abbr].[All]" dimensionUniqueName="[Merge1]" displayFolder="" count="0"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2" memberValueDatatype="130" unbalanced="0">
      <fieldsUsage count="2">
        <fieldUsage x="-1"/>
        <fieldUsage x="0"/>
      </fieldsUsage>
    </cacheHierarchy>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oneField="1" hidden="1">
      <fieldsUsage count="1">
        <fieldUsage x="1"/>
      </fieldsUsage>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Gulab Shaikh" refreshedDate="45892.061954976853" createdVersion="5" refreshedVersion="6" minRefreshableVersion="3" recordCount="0" supportSubquery="1" supportAdvancedDrill="1">
  <cacheSource type="external" connectionId="9"/>
  <cacheFields count="3">
    <cacheField name="[Merge1].[Dim Client.Caste].[Dim Client.Caste]" caption="Dim Client.Caste" numFmtId="0" hierarchy="94" level="1">
      <sharedItems count="5">
        <s v="General"/>
        <s v="Minority"/>
        <s v="OBC"/>
        <s v="SC"/>
        <s v="ST"/>
      </sharedItems>
    </cacheField>
    <cacheField name="[Measures].[Sum of Loan Amount]" caption="Sum of Loan Amount" numFmtId="0" hierarchy="122" level="32767"/>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2" memberValueDatatype="130" unbalanced="0">
      <fieldsUsage count="2">
        <fieldUsage x="-1"/>
        <fieldUsage x="0"/>
      </fieldsUsage>
    </cacheHierarchy>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1"/>
      </fieldsUsage>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Gulab Shaikh" refreshedDate="45892.061955324076" createdVersion="5" refreshedVersion="6" minRefreshableVersion="3" recordCount="0" supportSubquery="1" supportAdvancedDrill="1">
  <cacheSource type="external" connectionId="9"/>
  <cacheFields count="3">
    <cacheField name="[Measures].[Sum of Loan Amount]" caption="Sum of Loan Amount" numFmtId="0" hierarchy="122" level="32767"/>
    <cacheField name="[Merge1].[Dim Client.Religion].[Dim Client.Religion]" caption="Dim Client.Religion" numFmtId="0" hierarchy="95" level="1">
      <sharedItems count="4">
        <s v="Christian"/>
        <s v="Hindu"/>
        <s v="Muslim"/>
        <s v="Sikh"/>
      </sharedItems>
    </cacheField>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2" memberValueDatatype="130" unbalanced="0">
      <fieldsUsage count="2">
        <fieldUsage x="-1"/>
        <fieldUsage x="1"/>
      </fieldsUsage>
    </cacheHierarchy>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0"/>
      </fieldsUsage>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Gulab Shaikh" refreshedDate="45892.061956018515" createdVersion="5" refreshedVersion="6" minRefreshableVersion="3" recordCount="0" supportSubquery="1" supportAdvancedDrill="1">
  <cacheSource type="external" connectionId="9"/>
  <cacheFields count="3">
    <cacheField name="[Merge1].[Dim Client.Client Name].[Dim Client.Client Name]" caption="Dim Client.Client Name" numFmtId="0" hierarchy="89" level="1">
      <sharedItems count="7">
        <s v="Kavya Gupta"/>
        <s v="Kavya Malhotra"/>
        <s v="Kavya Reddy"/>
        <s v="Laksh Sharma"/>
        <s v="Nisha Chopra"/>
        <s v="Nisha Reddy"/>
        <s v="Vivaan Gupta"/>
      </sharedItems>
    </cacheField>
    <cacheField name="[Measures].[Sum of Loan Amount]" caption="Sum of Loan Amount" numFmtId="0" hierarchy="122" level="32767"/>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2" memberValueDatatype="130" unbalanced="0">
      <fieldsUsage count="2">
        <fieldUsage x="-1"/>
        <fieldUsage x="0"/>
      </fieldsUsage>
    </cacheHierarchy>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1"/>
      </fieldsUsage>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saveData="0" refreshedBy="Gulab Shaikh" refreshedDate="45892.061956481484" createdVersion="5" refreshedVersion="6" minRefreshableVersion="3" recordCount="0" supportSubquery="1" supportAdvancedDrill="1">
  <cacheSource type="external" connectionId="9"/>
  <cacheFields count="3">
    <cacheField name="[Merge1].[Dim Client.Age].[Dim Client.Age]" caption="Dim Client.Age" numFmtId="0" hierarchy="91" level="1">
      <sharedItems count="5">
        <s v="18-25"/>
        <s v="26-35"/>
        <s v="36-45"/>
        <s v="46-55"/>
        <s v="56-63"/>
      </sharedItems>
    </cacheField>
    <cacheField name="[Measures].[Sum of Loan Amount]" caption="Sum of Loan Amount" numFmtId="0" hierarchy="122" level="32767"/>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2" memberValueDatatype="130" unbalanced="0">
      <fieldsUsage count="2">
        <fieldUsage x="-1"/>
        <fieldUsage x="0"/>
      </fieldsUsage>
    </cacheHierarchy>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1"/>
      </fieldsUsage>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saveData="0" refreshedBy="Gulab Shaikh" refreshedDate="45892.0619568287" createdVersion="5" refreshedVersion="6" minRefreshableVersion="3" recordCount="0" supportSubquery="1" supportAdvancedDrill="1">
  <cacheSource type="external" connectionId="9"/>
  <cacheFields count="3">
    <cacheField name="[Measures].[Sum of Loan Amount]" caption="Sum of Loan Amount" numFmtId="0" hierarchy="122" level="32767"/>
    <cacheField name="[Merge1].[Dim Client.Home Ownership].[Dim Client.Home Ownership]" caption="Dim Client.Home Ownership" numFmtId="0" hierarchy="96" level="1">
      <sharedItems count="3">
        <s v="MORTGAGE"/>
        <s v="OWN"/>
        <s v="RENT"/>
      </sharedItems>
    </cacheField>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2" memberValueDatatype="130" unbalanced="0">
      <fieldsUsage count="2">
        <fieldUsage x="-1"/>
        <fieldUsage x="1"/>
      </fieldsUsage>
    </cacheHierarchy>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0"/>
      </fieldsUsage>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saveData="0" refreshedBy="Gulab Shaikh" refreshedDate="45892.061957175923" createdVersion="5" refreshedVersion="6" minRefreshableVersion="3" recordCount="0" supportSubquery="1" supportAdvancedDrill="1">
  <cacheSource type="external" connectionId="9"/>
  <cacheFields count="4">
    <cacheField name="[Merge1].[Loan Status].[Loan Status]" caption="Loan Status" numFmtId="0" hierarchy="56" level="1">
      <sharedItems count="4">
        <s v="Active"/>
        <s v="Default"/>
        <s v="Fully Paid"/>
        <s v="Paid Off"/>
      </sharedItems>
    </cacheField>
    <cacheField name="[Measures].[Sum of Funded Amount]" caption="Sum of Funded Amount" numFmtId="0" hierarchy="123" level="32767"/>
    <cacheField name="[Measures].[Sum of Loan Amount]" caption="Sum of Loan Amount" numFmtId="0" hierarchy="122" level="32767"/>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fieldsUsage count="2">
        <fieldUsage x="-1"/>
        <fieldUsage x="0"/>
      </fieldsUsage>
    </cacheHierarchy>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3"/>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2"/>
      </fieldsUsage>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oneField="1" hidden="1">
      <fieldsUsage count="1">
        <fieldUsage x="1"/>
      </fieldsUsage>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saveData="0" refreshedBy="Gulab Shaikh" refreshedDate="45892.061957523147" createdVersion="5" refreshedVersion="6" minRefreshableVersion="3" recordCount="0" supportSubquery="1" supportAdvancedDrill="1">
  <cacheSource type="external" connectionId="9"/>
  <cacheFields count="3">
    <cacheField name="[Merge1].[Fact Repayment.Repayment Behavior].[Fact Repayment.Repayment Behavior]" caption="Fact Repayment.Repayment Behavior" numFmtId="0" hierarchy="77" level="1">
      <sharedItems count="3">
        <s v="Late"/>
        <s v="On-Time"/>
        <s v="Very Late"/>
      </sharedItems>
    </cacheField>
    <cacheField name="[Measures].[Sum of Fact Repayment.Total Pymnt]" caption="Sum of Fact Repayment.Total Pymnt" numFmtId="0" hierarchy="132" level="32767"/>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2" memberValueDatatype="130" unbalanced="0">
      <fieldsUsage count="2">
        <fieldUsage x="-1"/>
        <fieldUsage x="0"/>
      </fieldsUsage>
    </cacheHierarchy>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oneField="1" hidden="1">
      <fieldsUsage count="1">
        <fieldUsage x="1"/>
      </fieldsUsage>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saveData="0" refreshedBy="Gulab Shaikh" refreshedDate="45892.06195787037" createdVersion="5" refreshedVersion="6" minRefreshableVersion="3" recordCount="0" supportSubquery="1" supportAdvancedDrill="1">
  <cacheSource type="external" connectionId="9"/>
  <cacheFields count="3">
    <cacheField name="[Merge1].[Repayment Type].[Repayment Type]" caption="Repayment Type" numFmtId="0" hierarchy="57" level="1">
      <sharedItems count="2">
        <s v="Monthly EMI"/>
        <s v="Quarterly EMI"/>
      </sharedItems>
    </cacheField>
    <cacheField name="[Measures].[Sum of Fact Repayment.Total Fees]" caption="Sum of Fact Repayment.Total Fees" numFmtId="0" hierarchy="130" level="32767"/>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fieldsUsage count="2">
        <fieldUsage x="-1"/>
        <fieldUsage x="0"/>
      </fieldsUsage>
    </cacheHierarchy>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oneField="1" hidden="1">
      <fieldsUsage count="1">
        <fieldUsage x="1"/>
      </fieldsUsage>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saveData="0" refreshedBy="Gulab Shaikh" refreshedDate="45892.061958217593" createdVersion="5" refreshedVersion="6" minRefreshableVersion="3" recordCount="0" supportSubquery="1" supportAdvancedDrill="1">
  <cacheSource type="external" connectionId="9"/>
  <cacheFields count="3">
    <cacheField name="[Merge1].[Dim Product.1.Purpose Category].[Dim Product.1.Purpose Category]" caption="Dim Product.1.Purpose Category" numFmtId="0" hierarchy="59" level="1">
      <sharedItems count="7">
        <s v="Agriculture"/>
        <s v="Business"/>
        <s v="Home Loan"/>
        <s v="Others"/>
        <s v="Production"/>
        <s v="Services"/>
        <s v="Trade"/>
      </sharedItems>
    </cacheField>
    <cacheField name="[Measures].[Sum of Funded Amount]" caption="Sum of Funded Amount" numFmtId="0" hierarchy="123" level="32767"/>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2" memberValueDatatype="130" unbalanced="0">
      <fieldsUsage count="2">
        <fieldUsage x="-1"/>
        <fieldUsage x="0"/>
      </fieldsUsage>
    </cacheHierarchy>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oneField="1" hidden="1">
      <fieldsUsage count="1">
        <fieldUsage x="1"/>
      </fieldsUsage>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saveData="0" refreshedBy="Gulab Shaikh" refreshedDate="45892.061959027778" createdVersion="5" refreshedVersion="6" minRefreshableVersion="3" recordCount="0" supportSubquery="1" supportAdvancedDrill="1">
  <cacheSource type="external" connectionId="9"/>
  <cacheFields count="3">
    <cacheField name="[Merge1].[Dim Branch.BH Name].[Dim Branch.BH Name]" caption="Dim Branch.BH Name" numFmtId="0" hierarchy="86" level="1">
      <sharedItems count="5">
        <s v="10037-RAJESH PRATAP"/>
        <s v="10055-MAHESH KUMAR PATEL"/>
        <s v="10469-MANISH  PANDEY"/>
        <s v="11303-ASHUTOSH KUMAR SUMAN"/>
        <s v="12058-DEEPAK KUMAR"/>
      </sharedItems>
    </cacheField>
    <cacheField name="[Measures].[Sum of Funded Amount]" caption="Sum of Funded Amount" numFmtId="0" hierarchy="123" level="32767"/>
    <cacheField name="[Merge1].[Dim Product.1.Grade].[Dim Product.1.Grade]" caption="Dim Product.1.Grade" numFmtId="0" hierarchy="62" level="1">
      <sharedItems count="5">
        <s v="A"/>
        <s v="B"/>
        <s v="C"/>
        <s v="D"/>
        <s v="E"/>
      </sharedItems>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2" memberValueDatatype="130" unbalanced="0">
      <fieldsUsage count="2">
        <fieldUsage x="-1"/>
        <fieldUsage x="0"/>
      </fieldsUsage>
    </cacheHierarchy>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oneField="1" hidden="1">
      <fieldsUsage count="1">
        <fieldUsage x="1"/>
      </fieldsUsage>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Gulab Shaikh" refreshedDate="45887.894547916665" createdVersion="5" refreshedVersion="6" minRefreshableVersion="3" recordCount="0" supportSubquery="1" supportAdvancedDrill="1">
  <cacheSource type="external" connectionId="9"/>
  <cacheFields count="2">
    <cacheField name="[Sheet1].[Transaction Date (Month)].[Transaction Date (Month)]" caption="Transaction Date (Month)" numFmtId="0" hierarchy="112" level="1">
      <sharedItems count="12">
        <s v="Jan"/>
        <s v="Feb"/>
        <s v="Mar"/>
        <s v="Apr"/>
        <s v="May"/>
        <s v="Jun"/>
        <s v="Jul"/>
        <s v="Aug"/>
        <s v="Sep"/>
        <s v="Oct"/>
        <s v="Nov"/>
        <s v="Dec"/>
      </sharedItems>
    </cacheField>
    <cacheField name="[Measures].[Sum of Amount]" caption="Sum of Amount" numFmtId="0" hierarchy="136" level="32767"/>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0"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0" memberValueDatatype="130" unbalanced="0"/>
    <cacheHierarchy uniqueName="[Merge1].[Repayment Type]" caption="Repayment Type" attribute="1" defaultMemberUniqueName="[Merge1].[Repayment Type].[All]" allUniqueName="[Merge1].[Repayment Type].[All]" dimensionUniqueName="[Merge1]" displayFolder="" count="0"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0" memberValueDatatype="130" unbalanced="0"/>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0" memberValueDatatype="130" unbalanced="0"/>
    <cacheHierarchy uniqueName="[Merge1].[Day Name]" caption="Day Name" attribute="1" defaultMemberUniqueName="[Merge1].[Day Name].[All]" allUniqueName="[Merge1].[Day Name].[All]" dimensionUniqueName="[Merge1]" displayFolder="" count="0" memberValueDatatype="130" unbalanced="0"/>
    <cacheHierarchy uniqueName="[Merge1].[Day]" caption="Day" attribute="1" defaultMemberUniqueName="[Merge1].[Day].[All]" allUniqueName="[Merge1].[Day].[All]" dimensionUniqueName="[Merge1]" displayFolder="" count="0" memberValueDatatype="130" unbalanced="0"/>
    <cacheHierarchy uniqueName="[Merge1].[Month]" caption="Month" attribute="1" defaultMemberUniqueName="[Merge1].[Month].[All]" allUniqueName="[Merge1].[Month].[All]" dimensionUniqueName="[Merge1]" displayFolder="" count="0"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0" memberValueDatatype="130" unbalanced="0"/>
    <cacheHierarchy uniqueName="[Merge1].[Dim Branch.State Abbr]" caption="Dim Branch.State Abbr" attribute="1" defaultMemberUniqueName="[Merge1].[Dim Branch.State Abbr].[All]" allUniqueName="[Merge1].[Dim Branch.State Abbr].[All]" dimensionUniqueName="[Merge1]" displayFolder="" count="0"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2" memberValueDatatype="130" unbalanced="0">
      <fieldsUsage count="2">
        <fieldUsage x="-1"/>
        <fieldUsage x="0"/>
      </fieldsUsage>
    </cacheHierarchy>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oneField="1" hidden="1">
      <fieldsUsage count="1">
        <fieldUsage x="1"/>
      </fieldsUsage>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saveData="0" refreshedBy="Gulab Shaikh" refreshedDate="45888.53983483796" createdVersion="3"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Gulab Shaikh" refreshedDate="45887.892968865737" createdVersion="5" refreshedVersion="6" minRefreshableVersion="3" recordCount="0" supportSubquery="1" supportAdvancedDrill="1">
  <cacheSource type="external" connectionId="9"/>
  <cacheFields count="2">
    <cacheField name="[Sheet1].[Bank Name].[Bank Name]" caption="Bank Name" numFmtId="0" hierarchy="111" level="1">
      <sharedItems count="6">
        <s v="Axis Bank"/>
        <s v="HDFC Bank"/>
        <s v="ICICI Bank"/>
        <s v="Kotak Mahindra Bank"/>
        <s v="Punjab National Bank"/>
        <s v="State Bank of India"/>
      </sharedItems>
    </cacheField>
    <cacheField name="[Measures].[Sum of Amount]" caption="Sum of Amount" numFmtId="0" hierarchy="136" level="32767"/>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0"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0" memberValueDatatype="130" unbalanced="0"/>
    <cacheHierarchy uniqueName="[Merge1].[Repayment Type]" caption="Repayment Type" attribute="1" defaultMemberUniqueName="[Merge1].[Repayment Type].[All]" allUniqueName="[Merge1].[Repayment Type].[All]" dimensionUniqueName="[Merge1]" displayFolder="" count="0"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0" memberValueDatatype="130" unbalanced="0"/>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0" memberValueDatatype="130" unbalanced="0"/>
    <cacheHierarchy uniqueName="[Merge1].[Day Name]" caption="Day Name" attribute="1" defaultMemberUniqueName="[Merge1].[Day Name].[All]" allUniqueName="[Merge1].[Day Name].[All]" dimensionUniqueName="[Merge1]" displayFolder="" count="0" memberValueDatatype="130" unbalanced="0"/>
    <cacheHierarchy uniqueName="[Merge1].[Day]" caption="Day" attribute="1" defaultMemberUniqueName="[Merge1].[Day].[All]" allUniqueName="[Merge1].[Day].[All]" dimensionUniqueName="[Merge1]" displayFolder="" count="0" memberValueDatatype="130" unbalanced="0"/>
    <cacheHierarchy uniqueName="[Merge1].[Month]" caption="Month" attribute="1" defaultMemberUniqueName="[Merge1].[Month].[All]" allUniqueName="[Merge1].[Month].[All]" dimensionUniqueName="[Merge1]" displayFolder="" count="0"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0" memberValueDatatype="130" unbalanced="0"/>
    <cacheHierarchy uniqueName="[Merge1].[Dim Branch.State Abbr]" caption="Dim Branch.State Abbr" attribute="1" defaultMemberUniqueName="[Merge1].[Dim Branch.State Abbr].[All]" allUniqueName="[Merge1].[Dim Branch.State Abbr].[All]" dimensionUniqueName="[Merge1]" displayFolder="" count="0"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2" memberValueDatatype="130" unbalanced="0">
      <fieldsUsage count="2">
        <fieldUsage x="-1"/>
        <fieldUsage x="0"/>
      </fieldsUsage>
    </cacheHierarchy>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oneField="1" hidden="1">
      <fieldsUsage count="1">
        <fieldUsage x="1"/>
      </fieldsUsage>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Gulab Shaikh" refreshedDate="45887.892557291663" createdVersion="5" refreshedVersion="6" minRefreshableVersion="3" recordCount="0" supportSubquery="1" supportAdvancedDrill="1">
  <cacheSource type="external" connectionId="9"/>
  <cacheFields count="2">
    <cacheField name="[Measures].[Sum of Amount]" caption="Sum of Amount" numFmtId="0" hierarchy="136" level="32767"/>
    <cacheField name="[Sheet1].[Transaction Type].[Transaction Type]" caption="Transaction Type" numFmtId="0" hierarchy="104" level="1">
      <sharedItems count="2">
        <s v="Credit"/>
        <s v="Debit"/>
      </sharedItems>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0"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0" memberValueDatatype="130" unbalanced="0"/>
    <cacheHierarchy uniqueName="[Merge1].[Repayment Type]" caption="Repayment Type" attribute="1" defaultMemberUniqueName="[Merge1].[Repayment Type].[All]" allUniqueName="[Merge1].[Repayment Type].[All]" dimensionUniqueName="[Merge1]" displayFolder="" count="0"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0" memberValueDatatype="130" unbalanced="0"/>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0" memberValueDatatype="130" unbalanced="0"/>
    <cacheHierarchy uniqueName="[Merge1].[Day Name]" caption="Day Name" attribute="1" defaultMemberUniqueName="[Merge1].[Day Name].[All]" allUniqueName="[Merge1].[Day Name].[All]" dimensionUniqueName="[Merge1]" displayFolder="" count="0" memberValueDatatype="130" unbalanced="0"/>
    <cacheHierarchy uniqueName="[Merge1].[Day]" caption="Day" attribute="1" defaultMemberUniqueName="[Merge1].[Day].[All]" allUniqueName="[Merge1].[Day].[All]" dimensionUniqueName="[Merge1]" displayFolder="" count="0" memberValueDatatype="130" unbalanced="0"/>
    <cacheHierarchy uniqueName="[Merge1].[Month]" caption="Month" attribute="1" defaultMemberUniqueName="[Merge1].[Month].[All]" allUniqueName="[Merge1].[Month].[All]" dimensionUniqueName="[Merge1]" displayFolder="" count="0"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0" memberValueDatatype="130" unbalanced="0"/>
    <cacheHierarchy uniqueName="[Merge1].[Dim Branch.State Abbr]" caption="Dim Branch.State Abbr" attribute="1" defaultMemberUniqueName="[Merge1].[Dim Branch.State Abbr].[All]" allUniqueName="[Merge1].[Dim Branch.State Abbr].[All]" dimensionUniqueName="[Merge1]" displayFolder="" count="0"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2" memberValueDatatype="130" unbalanced="0">
      <fieldsUsage count="2">
        <fieldUsage x="-1"/>
        <fieldUsage x="1"/>
      </fieldsUsage>
    </cacheHierarchy>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oneField="1" hidden="1">
      <fieldsUsage count="1">
        <fieldUsage x="0"/>
      </fieldsUsage>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Gulab Shaikh" refreshedDate="45890.024579398145" createdVersion="5" refreshedVersion="6" minRefreshableVersion="3" recordCount="0" supportSubquery="1" supportAdvancedDrill="1">
  <cacheSource type="external" connectionId="9"/>
  <cacheFields count="3">
    <cacheField name="[Merge1].[Dim Branch.State Name].[Dim Branch.State Name]" caption="Dim Branch.State Name" numFmtId="0" hierarchy="99" level="1">
      <sharedItems count="10">
        <s v="ASSAM"/>
        <s v="BIHAR"/>
        <s v="CHATTISGARH"/>
        <s v="HARYANA"/>
        <s v="MADHYA PRADESH"/>
        <s v="ODISHA"/>
        <s v="PUNJAB"/>
        <s v="RAJASTHAN"/>
        <s v="UTTAR PRADESH"/>
        <s v="WEST BENGAL"/>
      </sharedItems>
    </cacheField>
    <cacheField name="[Measures].[Sum of Loan Amount]" caption="Sum of Loan Amount" numFmtId="0" hierarchy="140" level="32767"/>
    <cacheField name="[Measures].[Sum of Funded Amount]" caption="Sum of Funded Amount" numFmtId="0" hierarchy="141" level="32767"/>
  </cacheFields>
  <cacheHierarchies count="162">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Linkdin Data].[Date]" caption="Date" attribute="1" time="1" defaultMemberUniqueName="[Linkdin Data].[Date].[All]" allUniqueName="[Linkdin Data].[Date].[All]" dimensionUniqueName="[Linkdin Data]" displayFolder="" count="0" memberValueDatatype="7" unbalanced="0"/>
    <cacheHierarchy uniqueName="[Linkdin Data].[Description]" caption="Description" attribute="1" defaultMemberUniqueName="[Linkdin Data].[Description].[All]" allUniqueName="[Linkdin Data].[Description].[All]" dimensionUniqueName="[Linkdin Data]" displayFolder="" count="0" memberValueDatatype="130" unbalanced="0"/>
    <cacheHierarchy uniqueName="[Linkdin Data].[Link to Post]" caption="Link to Post" attribute="1" defaultMemberUniqueName="[Linkdin Data].[Link to Post].[All]" allUniqueName="[Linkdin Data].[Link to Post].[All]" dimensionUniqueName="[Linkdin Data]" displayFolder="" count="0" memberValueDatatype="130" unbalanced="0"/>
    <cacheHierarchy uniqueName="[Linkdin Data].[Topic]" caption="Topic" attribute="1" defaultMemberUniqueName="[Linkdin Data].[Topic].[All]" allUniqueName="[Linkdin Data].[Topic].[All]" dimensionUniqueName="[Linkdin Data]" displayFolder="" count="0" memberValueDatatype="130" unbalanced="0"/>
    <cacheHierarchy uniqueName="[Linkdin Data].[Comments]" caption="Comments" attribute="1" defaultMemberUniqueName="[Linkdin Data].[Comments].[All]" allUniqueName="[Linkdin Data].[Comments].[All]" dimensionUniqueName="[Linkdin Data]" displayFolder="" count="0" memberValueDatatype="20" unbalanced="0"/>
    <cacheHierarchy uniqueName="[Linkdin Data].[Followers]" caption="Followers" attribute="1" defaultMemberUniqueName="[Linkdin Data].[Followers].[All]" allUniqueName="[Linkdin Data].[Followers].[All]" dimensionUniqueName="[Linkdin Data]" displayFolder="" count="0" memberValueDatatype="20" unbalanced="0"/>
    <cacheHierarchy uniqueName="[Linkdin Data].[Reactions]" caption="Reactions" attribute="1" defaultMemberUniqueName="[Linkdin Data].[Reactions].[All]" allUniqueName="[Linkdin Data].[Reactions].[All]" dimensionUniqueName="[Linkdin Data]" displayFolder="" count="0" memberValueDatatype="20" unbalanced="0"/>
    <cacheHierarchy uniqueName="[Linkdin Data].[Reposts]" caption="Reposts" attribute="1" defaultMemberUniqueName="[Linkdin Data].[Reposts].[All]" allUniqueName="[Linkdin Data].[Reposts].[All]" dimensionUniqueName="[Linkdin Data]" displayFolder="" count="0" memberValueDatatype="20" unbalanced="0"/>
    <cacheHierarchy uniqueName="[Linkdin Data].[Views]" caption="Views" attribute="1" defaultMemberUniqueName="[Linkdin Data].[Views].[All]" allUniqueName="[Linkdin Data].[Views].[All]" dimensionUniqueName="[Linkdin Data]" displayFolder="" count="0" memberValueDatatype="20" unbalanced="0"/>
    <cacheHierarchy uniqueName="[Linkdin Data].[Day Name]" caption="Day Name" attribute="1" defaultMemberUniqueName="[Linkdin Data].[Day Name].[All]" allUniqueName="[Linkdin Data].[Day Name].[All]" dimensionUniqueName="[Linkdin Data]" displayFolder="" count="0" memberValueDatatype="130" unbalanced="0"/>
    <cacheHierarchy uniqueName="[Linkdin Data].[Day]" caption="Day" attribute="1" defaultMemberUniqueName="[Linkdin Data].[Day].[All]" allUniqueName="[Linkdin Data].[Day].[All]" dimensionUniqueName="[Linkdin Data]" displayFolder="" count="0" memberValueDatatype="20" unbalanced="0"/>
    <cacheHierarchy uniqueName="[Linkdin Data].[Month Name]" caption="Month Name" attribute="1" defaultMemberUniqueName="[Linkdin Data].[Month Name].[All]" allUniqueName="[Linkdin Data].[Month Name].[All]" dimensionUniqueName="[Linkdin Data]" displayFolder="" count="0" memberValueDatatype="130" unbalanced="0"/>
    <cacheHierarchy uniqueName="[Linkdin Data].[Year]" caption="Year" attribute="1" defaultMemberUniqueName="[Linkdin Data].[Year].[All]" allUniqueName="[Linkdin Data].[Year].[All]" dimensionUniqueName="[Linkdin Data]" displayFolder="" count="0" memberValueDatatype="20" unbalanced="0"/>
    <cacheHierarchy uniqueName="[Linkdin Data].[Date (Year)]" caption="Date (Year)" attribute="1" defaultMemberUniqueName="[Linkdin Data].[Date (Year)].[All]" allUniqueName="[Linkdin Data].[Date (Year)].[All]" dimensionUniqueName="[Linkdin Data]" displayFolder="" count="0" memberValueDatatype="130" unbalanced="0"/>
    <cacheHierarchy uniqueName="[Linkdin Data].[Date (Quarter)]" caption="Date (Quarter)" attribute="1" defaultMemberUniqueName="[Linkdin Data].[Date (Quarter)].[All]" allUniqueName="[Linkdin Data].[Date (Quarter)].[All]" dimensionUniqueName="[Linkdin Data]" displayFolder="" count="0" memberValueDatatype="130" unbalanced="0"/>
    <cacheHierarchy uniqueName="[Linkdin Data].[Date (Month)]" caption="Date (Month)" attribute="1" defaultMemberUniqueName="[Linkdin Data].[Date (Month)].[All]" allUniqueName="[Linkdin Data].[Date (Month)].[All]" dimensionUniqueName="[Linkdin Data]"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0"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0" memberValueDatatype="130" unbalanced="0"/>
    <cacheHierarchy uniqueName="[Merge1].[Repayment Type]" caption="Repayment Type" attribute="1" defaultMemberUniqueName="[Merge1].[Repayment Type].[All]" allUniqueName="[Merge1].[Repayment Type].[All]" dimensionUniqueName="[Merge1]" displayFolder="" count="0"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0" memberValueDatatype="130" unbalanced="0"/>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0" memberValueDatatype="130" unbalanced="0"/>
    <cacheHierarchy uniqueName="[Merge1].[Day Name]" caption="Day Name" attribute="1" defaultMemberUniqueName="[Merge1].[Day Name].[All]" allUniqueName="[Merge1].[Day Name].[All]" dimensionUniqueName="[Merge1]" displayFolder="" count="0" memberValueDatatype="130" unbalanced="0"/>
    <cacheHierarchy uniqueName="[Merge1].[Day]" caption="Day" attribute="1" defaultMemberUniqueName="[Merge1].[Day].[All]" allUniqueName="[Merge1].[Day].[All]" dimensionUniqueName="[Merge1]" displayFolder="" count="0" memberValueDatatype="130" unbalanced="0"/>
    <cacheHierarchy uniqueName="[Merge1].[Month]" caption="Month" attribute="1" defaultMemberUniqueName="[Merge1].[Month].[All]" allUniqueName="[Merge1].[Month].[All]" dimensionUniqueName="[Merge1]" displayFolder="" count="0"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0" memberValueDatatype="130" unbalanced="0"/>
    <cacheHierarchy uniqueName="[Merge1].[Dim Branch.State Abbr]" caption="Dim Branch.State Abbr" attribute="1" defaultMemberUniqueName="[Merge1].[Dim Branch.State Abbr].[All]" allUniqueName="[Merge1].[Dim Branch.State Abbr].[All]" dimensionUniqueName="[Merge1]" displayFolder="" count="0"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2" memberValueDatatype="130" unbalanced="0">
      <fieldsUsage count="2">
        <fieldUsage x="-1"/>
        <fieldUsage x="0"/>
      </fieldsUsage>
    </cacheHierarchy>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Linkdin Data].[Date (Month Index)]" caption="Date (Month Index)" attribute="1" defaultMemberUniqueName="[Linkdin Data].[Date (Month Index)].[All]" allUniqueName="[Linkdin Data].[Date (Month Index)].[All]" dimensionUniqueName="[Linkdin Data]" displayFolder="" count="0" memberValueDatatype="20" unbalanced="0" hidden="1"/>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XL_Count Linkdin Data]" caption="__XL_Count Linkdin Data" measure="1" displayFolder="" measureGroup="Linkdin Data"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1"/>
      </fieldsUsage>
      <extLst>
        <ext xmlns:x15="http://schemas.microsoft.com/office/spreadsheetml/2010/11/main" uri="{B97F6D7D-B522-45F9-BDA1-12C45D357490}">
          <x15:cacheHierarchy aggregatedColumn="68"/>
        </ext>
      </extLst>
    </cacheHierarchy>
    <cacheHierarchy uniqueName="[Measures].[Sum of Funded Amount]" caption="Sum of Funded Amount" measure="1" displayFolder="" measureGroup="Merge1" count="0" oneField="1" hidden="1">
      <fieldsUsage count="1">
        <fieldUsage x="2"/>
      </fieldsUsage>
      <extLst>
        <ext xmlns:x15="http://schemas.microsoft.com/office/spreadsheetml/2010/11/main" uri="{B97F6D7D-B522-45F9-BDA1-12C45D357490}">
          <x15:cacheHierarchy aggregatedColumn="69"/>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70"/>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88"/>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92"/>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85"/>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87"/>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22"/>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21"/>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18"/>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77"/>
        </ext>
      </extLst>
    </cacheHierarchy>
    <cacheHierarchy uniqueName="[Measures].[Sum of Comments]" caption="Sum of Comments" measure="1" displayFolder="" measureGroup="Linkdin Data" count="0" hidden="1">
      <extLst>
        <ext xmlns:x15="http://schemas.microsoft.com/office/spreadsheetml/2010/11/main" uri="{B97F6D7D-B522-45F9-BDA1-12C45D357490}">
          <x15:cacheHierarchy aggregatedColumn="52"/>
        </ext>
      </extLst>
    </cacheHierarchy>
    <cacheHierarchy uniqueName="[Measures].[Sum of Followers]" caption="Sum of Followers" measure="1" displayFolder="" measureGroup="Linkdin Data" count="0" hidden="1">
      <extLst>
        <ext xmlns:x15="http://schemas.microsoft.com/office/spreadsheetml/2010/11/main" uri="{B97F6D7D-B522-45F9-BDA1-12C45D357490}">
          <x15:cacheHierarchy aggregatedColumn="53"/>
        </ext>
      </extLst>
    </cacheHierarchy>
    <cacheHierarchy uniqueName="[Measures].[Sum of Reactions]" caption="Sum of Reactions" measure="1" displayFolder="" measureGroup="Linkdin Data" count="0" hidden="1">
      <extLst>
        <ext xmlns:x15="http://schemas.microsoft.com/office/spreadsheetml/2010/11/main" uri="{B97F6D7D-B522-45F9-BDA1-12C45D357490}">
          <x15:cacheHierarchy aggregatedColumn="54"/>
        </ext>
      </extLst>
    </cacheHierarchy>
    <cacheHierarchy uniqueName="[Measures].[Sum of Reposts]" caption="Sum of Reposts" measure="1" displayFolder="" measureGroup="Linkdin Data" count="0" hidden="1">
      <extLst>
        <ext xmlns:x15="http://schemas.microsoft.com/office/spreadsheetml/2010/11/main" uri="{B97F6D7D-B522-45F9-BDA1-12C45D357490}">
          <x15:cacheHierarchy aggregatedColumn="55"/>
        </ext>
      </extLst>
    </cacheHierarchy>
    <cacheHierarchy uniqueName="[Measures].[Sum of Views]" caption="Sum of Views" measure="1" displayFolder="" measureGroup="Linkdin Data" count="0" hidden="1">
      <extLst>
        <ext xmlns:x15="http://schemas.microsoft.com/office/spreadsheetml/2010/11/main" uri="{B97F6D7D-B522-45F9-BDA1-12C45D357490}">
          <x15:cacheHierarchy aggregatedColumn="56"/>
        </ext>
      </extLst>
    </cacheHierarchy>
  </cacheHierarchies>
  <kpis count="0"/>
  <dimensions count="9">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name="Linkdin Data" uniqueName="[Linkdin Data]" caption="Linkdin Data"/>
    <dimension measure="1" name="Measures" uniqueName="[Measures]" caption="Measures"/>
    <dimension name="Merge1" uniqueName="[Merge1]" caption="Merge1"/>
    <dimension name="Sheet1" uniqueName="[Sheet1]" caption="Sheet1"/>
  </dimensions>
  <measureGroups count="8">
    <measureGroup name="Dim Branch" caption="Dim Branch"/>
    <measureGroup name="Dim Client" caption="Dim Client"/>
    <measureGroup name="Dim Product" caption="Dim Product"/>
    <measureGroup name="Fact Loan" caption="Fact Loan"/>
    <measureGroup name="Fact Repayment" caption="Fact Repayment"/>
    <measureGroup name="Linkdin Data" caption="Linkdin Data"/>
    <measureGroup name="Merge1" caption="Merge1"/>
    <measureGroup name="Sheet1" caption="Sheet1"/>
  </measureGroups>
  <maps count="12">
    <map measureGroup="0" dimension="0"/>
    <map measureGroup="1" dimension="1"/>
    <map measureGroup="2" dimension="2"/>
    <map measureGroup="3" dimension="1"/>
    <map measureGroup="3" dimension="3"/>
    <map measureGroup="4" dimension="1"/>
    <map measureGroup="4" dimension="3"/>
    <map measureGroup="4" dimension="4"/>
    <map measureGroup="5" dimension="5"/>
    <map measureGroup="6" dimension="0"/>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Gulab Shaikh" refreshedDate="45891.627419675926" createdVersion="5" refreshedVersion="6" minRefreshableVersion="3" recordCount="0" supportSubquery="1" supportAdvancedDrill="1">
  <cacheSource type="external" connectionId="9"/>
  <cacheFields count="2">
    <cacheField name="[Sheet1].[Customer Name].[Customer Name]" caption="Customer Name" numFmtId="0" hierarchy="101" level="1">
      <sharedItems count="5">
        <s v="David Johnson"/>
        <s v="David Smith"/>
        <s v="Jennifer Smith"/>
        <s v="Michael Smith"/>
        <s v="Michael Williams"/>
      </sharedItems>
    </cacheField>
    <cacheField name="[Measures].[Sum of Amount]" caption="Sum of Amount" numFmtId="0" hierarchy="136" level="32767"/>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0"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0" memberValueDatatype="130" unbalanced="0"/>
    <cacheHierarchy uniqueName="[Merge1].[Repayment Type]" caption="Repayment Type" attribute="1" defaultMemberUniqueName="[Merge1].[Repayment Type].[All]" allUniqueName="[Merge1].[Repayment Type].[All]" dimensionUniqueName="[Merge1]" displayFolder="" count="0"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0" memberValueDatatype="130" unbalanced="0"/>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0" memberValueDatatype="130" unbalanced="0"/>
    <cacheHierarchy uniqueName="[Merge1].[Day Name]" caption="Day Name" attribute="1" defaultMemberUniqueName="[Merge1].[Day Name].[All]" allUniqueName="[Merge1].[Day Name].[All]" dimensionUniqueName="[Merge1]" displayFolder="" count="0" memberValueDatatype="130" unbalanced="0"/>
    <cacheHierarchy uniqueName="[Merge1].[Day]" caption="Day" attribute="1" defaultMemberUniqueName="[Merge1].[Day].[All]" allUniqueName="[Merge1].[Day].[All]" dimensionUniqueName="[Merge1]" displayFolder="" count="0" memberValueDatatype="130" unbalanced="0"/>
    <cacheHierarchy uniqueName="[Merge1].[Month]" caption="Month" attribute="1" defaultMemberUniqueName="[Merge1].[Month].[All]" allUniqueName="[Merge1].[Month].[All]" dimensionUniqueName="[Merge1]" displayFolder="" count="0"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0" memberValueDatatype="130" unbalanced="0"/>
    <cacheHierarchy uniqueName="[Merge1].[Dim Branch.State Abbr]" caption="Dim Branch.State Abbr" attribute="1" defaultMemberUniqueName="[Merge1].[Dim Branch.State Abbr].[All]" allUniqueName="[Merge1].[Dim Branch.State Abbr].[All]" dimensionUniqueName="[Merge1]" displayFolder="" count="0"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2" memberValueDatatype="130" unbalanced="0">
      <fieldsUsage count="2">
        <fieldUsage x="-1"/>
        <fieldUsage x="0"/>
      </fieldsUsage>
    </cacheHierarchy>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2"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hidden="1">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oneField="1" hidden="1">
      <fieldsUsage count="1">
        <fieldUsage x="1"/>
      </fieldsUsage>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Gulab Shaikh" refreshedDate="45892.061953819444" createdVersion="5" refreshedVersion="6" minRefreshableVersion="3" recordCount="0" supportSubquery="1" supportAdvancedDrill="1">
  <cacheSource type="external" connectionId="9"/>
  <cacheFields count="3">
    <cacheField name="[Measures].[Sum of Loan Amount]" caption="Sum of Loan Amount" numFmtId="0" hierarchy="122" level="32767"/>
    <cacheField name="[Merge1].[Month].[Month]" caption="Month" numFmtId="0" hierarchy="67" level="1">
      <sharedItems count="12">
        <s v="Apr"/>
        <s v="Aug"/>
        <s v="Dec"/>
        <s v="Feb"/>
        <s v="Jan"/>
        <s v="Jul"/>
        <s v="Jun"/>
        <s v="Mar"/>
        <s v="May"/>
        <s v="Nov"/>
        <s v="Oct"/>
        <s v="Sep"/>
      </sharedItems>
    </cacheField>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2" memberValueDatatype="130" unbalanced="0"/>
    <cacheHierarchy uniqueName="[Dim Branch].[Bank Name]" caption="Bank Name" attribute="1" defaultMemberUniqueName="[Dim Branch].[Bank Name].[All]" allUniqueName="[Dim Branch].[Bank Name].[All]" dimensionUniqueName="[Dim Branch]" displayFolder="" count="2" memberValueDatatype="130" unbalanced="0"/>
    <cacheHierarchy uniqueName="[Dim Branch].[Region Name]" caption="Region Name" attribute="1" defaultMemberUniqueName="[Dim Branch].[Region Name].[All]" allUniqueName="[Dim Branch].[Region Name].[All]" dimensionUniqueName="[Dim Branch]" displayFolder="" count="2" memberValueDatatype="130" unbalanced="0"/>
    <cacheHierarchy uniqueName="[Dim Branch].[State Abbr]" caption="State Abbr" attribute="1" defaultMemberUniqueName="[Dim Branch].[State Abbr].[All]" allUniqueName="[Dim Branch].[State Abbr].[All]" dimensionUniqueName="[Dim Branch]" displayFolder="" count="2" memberValueDatatype="130" unbalanced="0"/>
    <cacheHierarchy uniqueName="[Dim Branch].[State Abbr.1]" caption="State Abbr.1" attribute="1" defaultMemberUniqueName="[Dim Branch].[State Abbr.1].[All]" allUniqueName="[Dim Branch].[State Abbr.1].[All]" dimensionUniqueName="[Dim Branch]" displayFolder="" count="2" memberValueDatatype="130" unbalanced="0"/>
    <cacheHierarchy uniqueName="[Dim Branch].[State Name]" caption="State Name" attribute="1" defaultMemberUniqueName="[Dim Branch].[State Name].[All]" allUniqueName="[Dim Branch].[State Name].[All]" dimensionUniqueName="[Dim Branch]" displayFolder="" count="2" memberValueDatatype="130" unbalanced="0"/>
    <cacheHierarchy uniqueName="[Dim Branch].[City]" caption="City" attribute="1" defaultMemberUniqueName="[Dim Branch].[City].[All]" allUniqueName="[Dim Branch].[City].[All]" dimensionUniqueName="[Dim Branch]" displayFolder="" count="2" memberValueDatatype="130" unbalanced="0"/>
    <cacheHierarchy uniqueName="[Dim Branch].[Center Id]" caption="Center Id" attribute="1" defaultMemberUniqueName="[Dim Branch].[Center Id].[All]" allUniqueName="[Dim Branch].[Center Id].[All]" dimensionUniqueName="[Dim Branch]" displayFolder="" count="2" memberValueDatatype="130" unbalanced="0"/>
    <cacheHierarchy uniqueName="[Dim Branch].[BH Name]" caption="BH Name" attribute="1" defaultMemberUniqueName="[Dim Branch].[BH Name].[All]" allUniqueName="[Dim Branch].[BH Name].[All]" dimensionUniqueName="[Dim Branch]" displayFolder="" count="2"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2" memberValueDatatype="130" unbalanced="0"/>
    <cacheHierarchy uniqueName="[Dim Client].[Client id]" caption="Client id" attribute="1" defaultMemberUniqueName="[Dim Client].[Client id].[All]" allUniqueName="[Dim Client].[Client id].[All]" dimensionUniqueName="[Dim Client]" displayFolder="" count="2" memberValueDatatype="130" unbalanced="0"/>
    <cacheHierarchy uniqueName="[Dim Client].[Client Name]" caption="Client Name" attribute="1" defaultMemberUniqueName="[Dim Client].[Client Name].[All]" allUniqueName="[Dim Client].[Client Name].[All]" dimensionUniqueName="[Dim Client]" displayFolder="" count="2" memberValueDatatype="130" unbalanced="0"/>
    <cacheHierarchy uniqueName="[Dim Client].[Gender]" caption="Gender" attribute="1" defaultMemberUniqueName="[Dim Client].[Gender].[All]" allUniqueName="[Dim Client].[Gender].[All]" dimensionUniqueName="[Dim Client]" displayFolder="" count="2" memberValueDatatype="130" unbalanced="0"/>
    <cacheHierarchy uniqueName="[Dim Client].[Age]" caption="Age" attribute="1" defaultMemberUniqueName="[Dim Client].[Age].[All]" allUniqueName="[Dim Client].[Age].[All]" dimensionUniqueName="[Dim Client]" displayFolder="" count="2" memberValueDatatype="130" unbalanced="0"/>
    <cacheHierarchy uniqueName="[Dim Client].[Age _T]" caption="Age _T" attribute="1" defaultMemberUniqueName="[Dim Client].[Age _T].[All]" allUniqueName="[Dim Client].[Age _T].[All]" dimensionUniqueName="[Dim Client]" displayFolder="" count="2" memberValueDatatype="20" unbalanced="0"/>
    <cacheHierarchy uniqueName="[Dim Client].[Dateof Birth]" caption="Dateof Birth" attribute="1" time="1" defaultMemberUniqueName="[Dim Client].[Dateof Birth].[All]" allUniqueName="[Dim Client].[Dateof Birth].[All]" dimensionUniqueName="[Dim Client]" displayFolder="" count="2" memberValueDatatype="7" unbalanced="0"/>
    <cacheHierarchy uniqueName="[Dim Client].[Caste]" caption="Caste" attribute="1" defaultMemberUniqueName="[Dim Client].[Caste].[All]" allUniqueName="[Dim Client].[Caste].[All]" dimensionUniqueName="[Dim Client]" displayFolder="" count="2" memberValueDatatype="130" unbalanced="0"/>
    <cacheHierarchy uniqueName="[Dim Client].[Religion]" caption="Religion" attribute="1" defaultMemberUniqueName="[Dim Client].[Religion].[All]" allUniqueName="[Dim Client].[Religion].[All]" dimensionUniqueName="[Dim Client]" displayFolder="" count="2" memberValueDatatype="130" unbalanced="0"/>
    <cacheHierarchy uniqueName="[Dim Client].[Home Ownership]" caption="Home Ownership" attribute="1" defaultMemberUniqueName="[Dim Client].[Home Ownership].[All]" allUniqueName="[Dim Client].[Home Ownership].[All]" dimensionUniqueName="[Dim Client]" displayFolder="" count="2"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2" memberValueDatatype="130" unbalanced="0"/>
    <cacheHierarchy uniqueName="[Dim Client].[Employment Type]" caption="Employment Type" attribute="1" defaultMemberUniqueName="[Dim Client].[Employment Type].[All]" allUniqueName="[Dim Client].[Employment Type].[All]" dimensionUniqueName="[Dim Client]" displayFolder="" count="2" memberValueDatatype="130" unbalanced="0"/>
    <cacheHierarchy uniqueName="[Dim Client].[Credit Score]" caption="Credit Score" attribute="1" defaultMemberUniqueName="[Dim Client].[Credit Score].[All]" allUniqueName="[Dim Client].[Credit Score].[All]" dimensionUniqueName="[Dim Client]" displayFolder="" count="2" memberValueDatatype="20" unbalanced="0"/>
    <cacheHierarchy uniqueName="[Dim Product].[Product Id]" caption="Product Id" attribute="1" defaultMemberUniqueName="[Dim Product].[Product Id].[All]" allUniqueName="[Dim Product].[Product Id].[All]" dimensionUniqueName="[Dim Product]" displayFolder="" count="2" memberValueDatatype="130" unbalanced="0"/>
    <cacheHierarchy uniqueName="[Dim Product].[Purpose Category]" caption="Purpose Category" attribute="1" defaultMemberUniqueName="[Dim Product].[Purpose Category].[All]" allUniqueName="[Dim Product].[Purpose Category].[All]" dimensionUniqueName="[Dim Product]" displayFolder="" count="2" memberValueDatatype="130" unbalanced="0"/>
    <cacheHierarchy uniqueName="[Dim Product].[Term]" caption="Term" attribute="1" defaultMemberUniqueName="[Dim Product].[Term].[All]" allUniqueName="[Dim Product].[Term].[All]" dimensionUniqueName="[Dim Product]" displayFolder="" count="2" memberValueDatatype="130" unbalanced="0"/>
    <cacheHierarchy uniqueName="[Dim Product].[Int Rate]" caption="Int Rate" attribute="1" defaultMemberUniqueName="[Dim Product].[Int Rate].[All]" allUniqueName="[Dim Product].[Int Rate].[All]" dimensionUniqueName="[Dim Product]" displayFolder="" count="2" memberValueDatatype="5" unbalanced="0"/>
    <cacheHierarchy uniqueName="[Dim Product].[Grade]" caption="Grade" attribute="1" defaultMemberUniqueName="[Dim Product].[Grade].[All]" allUniqueName="[Dim Product].[Grade].[All]" dimensionUniqueName="[Dim Product]" displayFolder="" count="2" memberValueDatatype="130" unbalanced="0"/>
    <cacheHierarchy uniqueName="[Dim Product].[Sub Grade]" caption="Sub Grade" attribute="1" defaultMemberUniqueName="[Dim Product].[Sub Grade].[All]" allUniqueName="[Dim Product].[Sub Grade].[All]" dimensionUniqueName="[Dim Product]" displayFolder="" count="2" memberValueDatatype="130" unbalanced="0"/>
    <cacheHierarchy uniqueName="[Fact Loan].[Account ID]" caption="Account ID" attribute="1" defaultMemberUniqueName="[Fact Loan].[Account ID].[All]" allUniqueName="[Fact Loan].[Account ID].[All]" dimensionUniqueName="[Fact Loan]" displayFolder="" count="2" memberValueDatatype="130" unbalanced="0"/>
    <cacheHierarchy uniqueName="[Fact Loan].[Client id]" caption="Client id" attribute="1" defaultMemberUniqueName="[Fact Loan].[Client id].[All]" allUniqueName="[Fact Loan].[Client id].[All]" dimensionUniqueName="[Fact Loan]" displayFolder="" count="2" memberValueDatatype="130" unbalanced="0"/>
    <cacheHierarchy uniqueName="[Fact Loan].[Branch Name]" caption="Branch Name" attribute="1" defaultMemberUniqueName="[Fact Loan].[Branch Name].[All]" allUniqueName="[Fact Loan].[Branch Name].[All]" dimensionUniqueName="[Fact Loan]" displayFolder="" count="2" memberValueDatatype="130" unbalanced="0"/>
    <cacheHierarchy uniqueName="[Fact Loan].[Product Id]" caption="Product Id" attribute="1" defaultMemberUniqueName="[Fact Loan].[Product Id].[All]" allUniqueName="[Fact Loan].[Product Id].[All]" dimensionUniqueName="[Fact Loan]" displayFolder="" count="2" memberValueDatatype="130" unbalanced="0"/>
    <cacheHierarchy uniqueName="[Fact Loan].[Loan Amount]" caption="Loan Amount" attribute="1" defaultMemberUniqueName="[Fact Loan].[Loan Amount].[All]" allUniqueName="[Fact Loan].[Loan Amount].[All]" dimensionUniqueName="[Fact Loan]" displayFolder="" count="2" memberValueDatatype="20" unbalanced="0"/>
    <cacheHierarchy uniqueName="[Fact Loan].[Funded Amount]" caption="Funded Amount" attribute="1" defaultMemberUniqueName="[Fact Loan].[Funded Amount].[All]" allUniqueName="[Fact Loan].[Funded Amount].[All]" dimensionUniqueName="[Fact Loan]" displayFolder="" count="2" memberValueDatatype="20" unbalanced="0"/>
    <cacheHierarchy uniqueName="[Fact Loan].[Funded Amount Inv]" caption="Funded Amount Inv" attribute="1" defaultMemberUniqueName="[Fact Loan].[Funded Amount Inv].[All]" allUniqueName="[Fact Loan].[Funded Amount Inv].[All]" dimensionUniqueName="[Fact Loan]" displayFolder="" count="2" memberValueDatatype="20" unbalanced="0"/>
    <cacheHierarchy uniqueName="[Fact Loan].[Disbursement Date]" caption="Disbursement Date" attribute="1" time="1" defaultMemberUniqueName="[Fact Loan].[Disbursement Date].[All]" allUniqueName="[Fact Loan].[Disbursement Date].[All]" dimensionUniqueName="[Fact Loan]" displayFolder="" count="2" memberValueDatatype="7" unbalanced="0"/>
    <cacheHierarchy uniqueName="[Fact Loan].[Loan Status]" caption="Loan Status" attribute="1" defaultMemberUniqueName="[Fact Loan].[Loan Status].[All]" allUniqueName="[Fact Loan].[Loan Status].[All]" dimensionUniqueName="[Fact Loan]" displayFolder="" count="2" memberValueDatatype="130" unbalanced="0"/>
    <cacheHierarchy uniqueName="[Fact Loan].[Repayment Type]" caption="Repayment Type" attribute="1" defaultMemberUniqueName="[Fact Loan].[Repayment Type].[All]" allUniqueName="[Fact Loan].[Repayment Type].[All]" dimensionUniqueName="[Fact Loan]" displayFolder="" count="2" memberValueDatatype="130" unbalanced="0"/>
    <cacheHierarchy uniqueName="[Fact Repayment].[Account ID]" caption="Account ID" attribute="1" defaultMemberUniqueName="[Fact Repayment].[Account ID].[All]" allUniqueName="[Fact Repayment].[Account ID].[All]" dimensionUniqueName="[Fact Repayment]" displayFolder="" count="2" memberValueDatatype="130" unbalanced="0"/>
    <cacheHierarchy uniqueName="[Fact Repayment].[Total Pymnt]" caption="Total Pymnt" attribute="1" defaultMemberUniqueName="[Fact Repayment].[Total Pymnt].[All]" allUniqueName="[Fact Repayment].[Total Pymnt].[All]" dimensionUniqueName="[Fact Repayment]" displayFolder="" count="2" memberValueDatatype="20" unbalanced="0"/>
    <cacheHierarchy uniqueName="[Fact Repayment].[Total Pymnt inv]" caption="Total Pymnt inv" attribute="1" defaultMemberUniqueName="[Fact Repayment].[Total Pymnt inv].[All]" allUniqueName="[Fact Repayment].[Total Pymnt inv].[All]" dimensionUniqueName="[Fact Repayment]" displayFolder="" count="2" memberValueDatatype="20" unbalanced="0"/>
    <cacheHierarchy uniqueName="[Fact Repayment].[Total Rec Prncp]" caption="Total Rec Prncp" attribute="1" defaultMemberUniqueName="[Fact Repayment].[Total Rec Prncp].[All]" allUniqueName="[Fact Repayment].[Total Rec Prncp].[All]" dimensionUniqueName="[Fact Repayment]" displayFolder="" count="2" memberValueDatatype="20" unbalanced="0"/>
    <cacheHierarchy uniqueName="[Fact Repayment].[Total Fees]" caption="Total Fees" attribute="1" defaultMemberUniqueName="[Fact Repayment].[Total Fees].[All]" allUniqueName="[Fact Repayment].[Total Fees].[All]" dimensionUniqueName="[Fact Repayment]" displayFolder="" count="2" memberValueDatatype="5" unbalanced="0"/>
    <cacheHierarchy uniqueName="[Fact Repayment].[Total Rrec int]" caption="Total Rrec int" attribute="1" defaultMemberUniqueName="[Fact Repayment].[Total Rrec int].[All]" allUniqueName="[Fact Repayment].[Total Rrec int].[All]" dimensionUniqueName="[Fact Repayment]" displayFolder="" count="2"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2"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2" memberValueDatatype="130" unbalanced="0"/>
    <cacheHierarchy uniqueName="[Fact Repayment].[Delinq 2 Yrs]" caption="Delinq 2 Yrs" attribute="1" defaultMemberUniqueName="[Fact Repayment].[Delinq 2 Yrs].[All]" allUniqueName="[Fact Repayment].[Delinq 2 Yrs].[All]" dimensionUniqueName="[Fact Repayment]" displayFolder="" count="2"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2" memberValueDatatype="130" unbalanced="0"/>
    <cacheHierarchy uniqueName="[Merge1].[Account ID]" caption="Account ID" attribute="1" defaultMemberUniqueName="[Merge1].[Account ID].[All]" allUniqueName="[Merge1].[Account ID].[All]" dimensionUniqueName="[Merge1]" displayFolder="" count="2" memberValueDatatype="130" unbalanced="0"/>
    <cacheHierarchy uniqueName="[Merge1].[Client id]" caption="Client id" attribute="1" defaultMemberUniqueName="[Merge1].[Client id].[All]" allUniqueName="[Merge1].[Client id].[All]" dimensionUniqueName="[Merge1]" displayFolder="" count="2"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2" memberValueDatatype="130" unbalanced="0"/>
    <cacheHierarchy uniqueName="[Merge1].[Loan Amount]" caption="Loan Amount" attribute="1" defaultMemberUniqueName="[Merge1].[Loan Amount].[All]" allUniqueName="[Merge1].[Loan Amount].[All]" dimensionUniqueName="[Merge1]" displayFolder="" count="2" memberValueDatatype="20" unbalanced="0"/>
    <cacheHierarchy uniqueName="[Merge1].[Funded Amount]" caption="Funded Amount" attribute="1" defaultMemberUniqueName="[Merge1].[Funded Amount].[All]" allUniqueName="[Merge1].[Funded Amount].[All]" dimensionUniqueName="[Merge1]" displayFolder="" count="2" memberValueDatatype="20" unbalanced="0"/>
    <cacheHierarchy uniqueName="[Merge1].[Funded Amount Inv]" caption="Funded Amount Inv" attribute="1" defaultMemberUniqueName="[Merge1].[Funded Amount Inv].[All]" allUniqueName="[Merge1].[Funded Amount Inv].[All]" dimensionUniqueName="[Merge1]" displayFolder="" count="2" memberValueDatatype="20" unbalanced="0"/>
    <cacheHierarchy uniqueName="[Merge1].[Disbursement Date]" caption="Disbursement Date" attribute="1" time="1" defaultMemberUniqueName="[Merge1].[Disbursement Date].[All]" allUniqueName="[Merge1].[Disbursement Date].[All]" dimensionUniqueName="[Merge1]" displayFolder="" count="2"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2"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2" memberValueDatatype="130" unbalanced="0"/>
    <cacheHierarchy uniqueName="[Merge1].[Dim Product.1.Term]" caption="Dim Product.1.Term" attribute="1" defaultMemberUniqueName="[Merge1].[Dim Product.1.Term].[All]" allUniqueName="[Merge1].[Dim Product.1.Term].[All]" dimensionUniqueName="[Merge1]" displayFolder="" count="2" memberValueDatatype="130" unbalanced="0"/>
    <cacheHierarchy uniqueName="[Merge1].[Dim Product.1.Int Rate]" caption="Dim Product.1.Int Rate" attribute="1" defaultMemberUniqueName="[Merge1].[Dim Product.1.Int Rate].[All]" allUniqueName="[Merge1].[Dim Product.1.Int Rate].[All]" dimensionUniqueName="[Merge1]" displayFolder="" count="2"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2"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fieldsUsage count="2">
        <fieldUsage x="-1"/>
        <fieldUsage x="1"/>
      </fieldsUsage>
    </cacheHierarchy>
    <cacheHierarchy uniqueName="[Merge1].[Fact Repayment.Account ID]" caption="Fact Repayment.Account ID" attribute="1" defaultMemberUniqueName="[Merge1].[Fact Repayment.Account ID].[All]" allUniqueName="[Merge1].[Fact Repayment.Account ID].[All]" dimensionUniqueName="[Merge1]" displayFolder="" count="2"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2"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2"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2"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2"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2"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2"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2"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2"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2" memberValueDatatype="130" unbalanced="0"/>
    <cacheHierarchy uniqueName="[Merge1].[Dim Branch.Branch Name]" caption="Dim Branch.Branch Name" attribute="1" defaultMemberUniqueName="[Merge1].[Dim Branch.Branch Name].[All]" allUniqueName="[Merge1].[Dim Branch.Branch Name].[All]" dimensionUniqueName="[Merge1]" displayFolder="" count="2" memberValueDatatype="130" unbalanced="0"/>
    <cacheHierarchy uniqueName="[Merge1].[Dim Branch.Bank Name]" caption="Dim Branch.Bank Name" attribute="1" defaultMemberUniqueName="[Merge1].[Dim Branch.Bank Name].[All]" allUniqueName="[Merge1].[Dim Branch.Bank Name].[All]" dimensionUniqueName="[Merge1]" displayFolder="" count="2"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2" memberValueDatatype="130" unbalanced="0"/>
    <cacheHierarchy uniqueName="[Merge1].[Dim Branch.State Name]" caption="Dim Branch.State Name" attribute="1" defaultMemberUniqueName="[Merge1].[Dim Branch.State Name].[All]" allUniqueName="[Merge1].[Dim Branch.State Name].[All]" dimensionUniqueName="[Merge1]" displayFolder="" count="2" memberValueDatatype="130" unbalanced="0"/>
    <cacheHierarchy uniqueName="[Merge1].[Dim Branch.City]" caption="Dim Branch.City" attribute="1" defaultMemberUniqueName="[Merge1].[Dim Branch.City].[All]" allUniqueName="[Merge1].[Dim Branch.City].[All]" dimensionUniqueName="[Merge1]" displayFolder="" count="2" memberValueDatatype="130" unbalanced="0"/>
    <cacheHierarchy uniqueName="[Merge1].[Dim Branch.Center Id]" caption="Dim Branch.Center Id" attribute="1" defaultMemberUniqueName="[Merge1].[Dim Branch.Center Id].[All]" allUniqueName="[Merge1].[Dim Branch.Center Id].[All]" dimensionUniqueName="[Merge1]" displayFolder="" count="2" memberValueDatatype="130" unbalanced="0"/>
    <cacheHierarchy uniqueName="[Merge1].[Dim Branch.BH Name]" caption="Dim Branch.BH Name" attribute="1" defaultMemberUniqueName="[Merge1].[Dim Branch.BH Name].[All]" allUniqueName="[Merge1].[Dim Branch.BH Name].[All]" dimensionUniqueName="[Merge1]" displayFolder="" count="2"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2" memberValueDatatype="130" unbalanced="0"/>
    <cacheHierarchy uniqueName="[Merge1].[Dim Client.Client id]" caption="Dim Client.Client id" attribute="1" defaultMemberUniqueName="[Merge1].[Dim Client.Client id].[All]" allUniqueName="[Merge1].[Dim Client.Client id].[All]" dimensionUniqueName="[Merge1]" displayFolder="" count="2" memberValueDatatype="130" unbalanced="0"/>
    <cacheHierarchy uniqueName="[Merge1].[Dim Client.Client Name]" caption="Dim Client.Client Name" attribute="1" defaultMemberUniqueName="[Merge1].[Dim Client.Client Name].[All]" allUniqueName="[Merge1].[Dim Client.Client Name].[All]" dimensionUniqueName="[Merge1]" displayFolder="" count="2" memberValueDatatype="130" unbalanced="0"/>
    <cacheHierarchy uniqueName="[Merge1].[Dim Client.Gender]" caption="Dim Client.Gender" attribute="1" defaultMemberUniqueName="[Merge1].[Dim Client.Gender].[All]" allUniqueName="[Merge1].[Dim Client.Gender].[All]" dimensionUniqueName="[Merge1]" displayFolder="" count="2" memberValueDatatype="130" unbalanced="0"/>
    <cacheHierarchy uniqueName="[Merge1].[Dim Client.Age]" caption="Dim Client.Age" attribute="1" defaultMemberUniqueName="[Merge1].[Dim Client.Age].[All]" allUniqueName="[Merge1].[Dim Client.Age].[All]" dimensionUniqueName="[Merge1]" displayFolder="" count="2" memberValueDatatype="130" unbalanced="0"/>
    <cacheHierarchy uniqueName="[Merge1].[Dim Client.Age _T]" caption="Dim Client.Age _T" attribute="1" defaultMemberUniqueName="[Merge1].[Dim Client.Age _T].[All]" allUniqueName="[Merge1].[Dim Client.Age _T].[All]" dimensionUniqueName="[Merge1]" displayFolder="" count="2"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2" memberValueDatatype="7" unbalanced="0"/>
    <cacheHierarchy uniqueName="[Merge1].[Dim Client.Caste]" caption="Dim Client.Caste" attribute="1" defaultMemberUniqueName="[Merge1].[Dim Client.Caste].[All]" allUniqueName="[Merge1].[Dim Client.Caste].[All]" dimensionUniqueName="[Merge1]" displayFolder="" count="2" memberValueDatatype="130" unbalanced="0"/>
    <cacheHierarchy uniqueName="[Merge1].[Dim Client.Religion]" caption="Dim Client.Religion" attribute="1" defaultMemberUniqueName="[Merge1].[Dim Client.Religion].[All]" allUniqueName="[Merge1].[Dim Client.Religion].[All]" dimensionUniqueName="[Merge1]" displayFolder="" count="2"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2"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2"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2" memberValueDatatype="130" unbalanced="0"/>
    <cacheHierarchy uniqueName="[Merge1].[Dim Client.Credit Score]" caption="Dim Client.Credit Score" attribute="1" defaultMemberUniqueName="[Merge1].[Dim Client.Credit Score].[All]" allUniqueName="[Merge1].[Dim Client.Credit Score].[All]" dimensionUniqueName="[Merge1]" displayFolder="" count="2" memberValueDatatype="20" unbalanced="0"/>
    <cacheHierarchy uniqueName="[Sheet1].[Customer ID]" caption="Customer ID" attribute="1" defaultMemberUniqueName="[Sheet1].[Customer ID].[All]" allUniqueName="[Sheet1].[Customer ID].[All]" dimensionUniqueName="[Sheet1]" displayFolder="" count="2" memberValueDatatype="130" unbalanced="0"/>
    <cacheHierarchy uniqueName="[Sheet1].[Customer Name]" caption="Customer Name" attribute="1" defaultMemberUniqueName="[Sheet1].[Customer Name].[All]" allUniqueName="[Sheet1].[Customer Name].[All]" dimensionUniqueName="[Sheet1]" displayFolder="" count="2" memberValueDatatype="130" unbalanced="0"/>
    <cacheHierarchy uniqueName="[Sheet1].[Account Number]" caption="Account Number" attribute="1" defaultMemberUniqueName="[Sheet1].[Account Number].[All]" allUniqueName="[Sheet1].[Account Number].[All]" dimensionUniqueName="[Sheet1]" displayFolder="" count="2" memberValueDatatype="20" unbalanced="0"/>
    <cacheHierarchy uniqueName="[Sheet1].[Transaction Date]" caption="Transaction Date" attribute="1" time="1" defaultMemberUniqueName="[Sheet1].[Transaction Date].[All]" allUniqueName="[Sheet1].[Transaction Date].[All]" dimensionUniqueName="[Sheet1]" displayFolder="" count="2" memberValueDatatype="7" unbalanced="0"/>
    <cacheHierarchy uniqueName="[Sheet1].[Transaction Type]" caption="Transaction Type" attribute="1" defaultMemberUniqueName="[Sheet1].[Transaction Type].[All]" allUniqueName="[Sheet1].[Transaction Type].[All]" dimensionUniqueName="[Sheet1]" displayFolder="" count="2" memberValueDatatype="130" unbalanced="0"/>
    <cacheHierarchy uniqueName="[Sheet1].[Amount]" caption="Amount" attribute="1" defaultMemberUniqueName="[Sheet1].[Amount].[All]" allUniqueName="[Sheet1].[Amount].[All]" dimensionUniqueName="[Sheet1]" displayFolder="" count="2" memberValueDatatype="5" unbalanced="0"/>
    <cacheHierarchy uniqueName="[Sheet1].[Balance]" caption="Balance" attribute="1" defaultMemberUniqueName="[Sheet1].[Balance].[All]" allUniqueName="[Sheet1].[Balance].[All]" dimensionUniqueName="[Sheet1]" displayFolder="" count="2" memberValueDatatype="5" unbalanced="0"/>
    <cacheHierarchy uniqueName="[Sheet1].[Description]" caption="Description" attribute="1" defaultMemberUniqueName="[Sheet1].[Description].[All]" allUniqueName="[Sheet1].[Description].[All]" dimensionUniqueName="[Sheet1]" displayFolder="" count="2" memberValueDatatype="130" unbalanced="0"/>
    <cacheHierarchy uniqueName="[Sheet1].[Branch]" caption="Branch" attribute="1" defaultMemberUniqueName="[Sheet1].[Branch].[All]" allUniqueName="[Sheet1].[Branch].[All]" dimensionUniqueName="[Sheet1]" displayFolder="" count="2" memberValueDatatype="130" unbalanced="0"/>
    <cacheHierarchy uniqueName="[Sheet1].[Transaction Method]" caption="Transaction Method" attribute="1" defaultMemberUniqueName="[Sheet1].[Transaction Method].[All]" allUniqueName="[Sheet1].[Transaction Method].[All]" dimensionUniqueName="[Sheet1]" displayFolder="" count="2" memberValueDatatype="130" unbalanced="0"/>
    <cacheHierarchy uniqueName="[Sheet1].[Currency]" caption="Currency" attribute="1" defaultMemberUniqueName="[Sheet1].[Currency].[All]" allUniqueName="[Sheet1].[Currency].[All]" dimensionUniqueName="[Sheet1]" displayFolder="" count="2" memberValueDatatype="130" unbalanced="0"/>
    <cacheHierarchy uniqueName="[Sheet1].[Bank Name]" caption="Bank Name" attribute="1" defaultMemberUniqueName="[Sheet1].[Bank Name].[All]" allUniqueName="[Sheet1].[Bank Name].[All]" dimensionUniqueName="[Sheet1]" displayFolder="" count="2" memberValueDatatype="130" unbalanced="0"/>
    <cacheHierarchy uniqueName="[Sheet1].[Transaction Date (Month)]" caption="Transaction Date (Month)" attribute="1" defaultMemberUniqueName="[Sheet1].[Transaction Date (Month)].[All]" allUniqueName="[Sheet1].[Transaction Date (Month)].[All]" dimensionUniqueName="[Sheet1]" displayFolder="" count="2"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2"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0"/>
      </fieldsUsage>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Gulab Shaikh" refreshedDate="45892.061954282406" createdVersion="5" refreshedVersion="6" minRefreshableVersion="3" recordCount="0" supportSubquery="1" supportAdvancedDrill="1">
  <cacheSource type="external" connectionId="9"/>
  <cacheFields count="7">
    <cacheField name="[Measures].[Sum of Funded Amount]" caption="Sum of Funded Amount" numFmtId="0" hierarchy="123" level="32767"/>
    <cacheField name="[Measures].[Sum of Loan Amount]" caption="Sum of Loan Amount" numFmtId="0" hierarchy="122" level="32767"/>
    <cacheField name="[Measures].[Sum of Dim Product.1.Int Rate]" caption="Sum of Dim Product.1.Int Rate" numFmtId="0" hierarchy="138" level="32767"/>
    <cacheField name="[Measures].[Sum of Fact Repayment.Total Pymnt]" caption="Sum of Fact Repayment.Total Pymnt" numFmtId="0" hierarchy="132" level="32767"/>
    <cacheField name="[Measures].[Sum of Fact Repayment.Total Rec Prncp]" caption="Sum of Fact Repayment.Total Rec Prncp" numFmtId="0" hierarchy="133" level="32767"/>
    <cacheField name="[Measures].[Sum of Fact Repayment.Total Fees]" caption="Sum of Fact Repayment.Total Fees" numFmtId="0" hierarchy="130" level="32767"/>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6"/>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2"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0" memberValueDatatype="130" unbalanced="0"/>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1"/>
      </fieldsUsage>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oneField="1" hidden="1">
      <fieldsUsage count="1">
        <fieldUsage x="0"/>
      </fieldsUsage>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oneField="1" hidden="1">
      <fieldsUsage count="1">
        <fieldUsage x="5"/>
      </fieldsUsage>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oneField="1" hidden="1">
      <fieldsUsage count="1">
        <fieldUsage x="3"/>
      </fieldsUsage>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oneField="1" hidden="1">
      <fieldsUsage count="1">
        <fieldUsage x="4"/>
      </fieldsUsage>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oneField="1" hidden="1">
      <fieldsUsage count="1">
        <fieldUsage x="2"/>
      </fieldsUsage>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Gulab Shaikh" refreshedDate="45892.061954629629" createdVersion="5" refreshedVersion="6" minRefreshableVersion="3" recordCount="0" supportSubquery="1" supportAdvancedDrill="1">
  <cacheSource type="external" connectionId="9"/>
  <cacheFields count="3">
    <cacheField name="[Merge1].[Dim Branch.Branch Performance Category].[Dim Branch.Branch Performance Category]" caption="Dim Branch.Branch Performance Category" numFmtId="0" hierarchy="87" level="1">
      <sharedItems count="3">
        <s v="High"/>
        <s v="Low"/>
        <s v="Medium"/>
      </sharedItems>
    </cacheField>
    <cacheField name="[Measures].[Sum of Loan Amount]" caption="Sum of Loan Amount" numFmtId="0" hierarchy="122" level="32767"/>
    <cacheField name="[Merge1].[Dim Product.1.Grade].[Dim Product.1.Grade]" caption="Dim Product.1.Grade" numFmtId="0" hierarchy="62" level="1">
      <sharedItems containsSemiMixedTypes="0" containsNonDate="0" containsString="0"/>
    </cacheField>
  </cacheFields>
  <cacheHierarchies count="139">
    <cacheHierarchy uniqueName="[Dim Branch].[Branch Name]" caption="Branch Name" attribute="1" defaultMemberUniqueName="[Dim Branch].[Branch Name].[All]" allUniqueName="[Dim Branch].[Branch Name].[All]" dimensionUniqueName="[Dim Branch]" displayFolder="" count="0" memberValueDatatype="130" unbalanced="0"/>
    <cacheHierarchy uniqueName="[Dim Branch].[Bank Name]" caption="Bank Name" attribute="1" defaultMemberUniqueName="[Dim Branch].[Bank Name].[All]" allUniqueName="[Dim Branch].[Bank Name].[All]" dimensionUniqueName="[Dim Branch]" displayFolder="" count="0" memberValueDatatype="130" unbalanced="0"/>
    <cacheHierarchy uniqueName="[Dim Branch].[Region Name]" caption="Region Name" attribute="1" defaultMemberUniqueName="[Dim Branch].[Region Name].[All]" allUniqueName="[Dim Branch].[Region Name].[All]" dimensionUniqueName="[Dim Branch]" displayFolder="" count="0" memberValueDatatype="130" unbalanced="0"/>
    <cacheHierarchy uniqueName="[Dim Branch].[State Abbr]" caption="State Abbr" attribute="1" defaultMemberUniqueName="[Dim Branch].[State Abbr].[All]" allUniqueName="[Dim Branch].[State Abbr].[All]" dimensionUniqueName="[Dim Branch]" displayFolder="" count="0" memberValueDatatype="130" unbalanced="0"/>
    <cacheHierarchy uniqueName="[Dim Branch].[State Abbr.1]" caption="State Abbr.1" attribute="1" defaultMemberUniqueName="[Dim Branch].[State Abbr.1].[All]" allUniqueName="[Dim Branch].[State Abbr.1].[All]" dimensionUniqueName="[Dim Branch]" displayFolder="" count="0" memberValueDatatype="130" unbalanced="0"/>
    <cacheHierarchy uniqueName="[Dim Branch].[State Name]" caption="State Name" attribute="1" defaultMemberUniqueName="[Dim Branch].[State Name].[All]" allUniqueName="[Dim Branch].[State Name].[All]" dimensionUniqueName="[Dim Branch]" displayFolder="" count="0" memberValueDatatype="130" unbalanced="0"/>
    <cacheHierarchy uniqueName="[Dim Branch].[City]" caption="City" attribute="1" defaultMemberUniqueName="[Dim Branch].[City].[All]" allUniqueName="[Dim Branch].[City].[All]" dimensionUniqueName="[Dim Branch]" displayFolder="" count="0" memberValueDatatype="130" unbalanced="0"/>
    <cacheHierarchy uniqueName="[Dim Branch].[Center Id]" caption="Center Id" attribute="1" defaultMemberUniqueName="[Dim Branch].[Center Id].[All]" allUniqueName="[Dim Branch].[Center Id].[All]" dimensionUniqueName="[Dim Branch]" displayFolder="" count="0" memberValueDatatype="130" unbalanced="0"/>
    <cacheHierarchy uniqueName="[Dim Branch].[BH Name]" caption="BH Name" attribute="1" defaultMemberUniqueName="[Dim Branch].[BH Name].[All]" allUniqueName="[Dim Branch].[BH Name].[All]" dimensionUniqueName="[Dim Branch]" displayFolder="" count="0" memberValueDatatype="130" unbalanced="0"/>
    <cacheHierarchy uniqueName="[Dim Branch].[Branch Performance Category]" caption="Branch Performance Category" attribute="1" defaultMemberUniqueName="[Dim Branch].[Branch Performance Category].[All]" allUniqueName="[Dim Branch].[Branch Performance Category].[All]" dimensionUniqueName="[Dim Branch]" displayFolder="" count="0" memberValueDatatype="130" unbalanced="0"/>
    <cacheHierarchy uniqueName="[Dim Client].[Client id]" caption="Client id" attribute="1" defaultMemberUniqueName="[Dim Client].[Client id].[All]" allUniqueName="[Dim Client].[Client id].[All]" dimensionUniqueName="[Dim Client]" displayFolder="" count="0" memberValueDatatype="130" unbalanced="0"/>
    <cacheHierarchy uniqueName="[Dim Client].[Client Name]" caption="Client Name" attribute="1" defaultMemberUniqueName="[Dim Client].[Client Name].[All]" allUniqueName="[Dim Client].[Client Name].[All]" dimensionUniqueName="[Dim Client]" displayFolder="" count="0" memberValueDatatype="130" unbalanced="0"/>
    <cacheHierarchy uniqueName="[Dim Client].[Gender]" caption="Gender" attribute="1" defaultMemberUniqueName="[Dim Client].[Gender].[All]" allUniqueName="[Dim Client].[Gender].[All]" dimensionUniqueName="[Dim Client]" displayFolder="" count="0" memberValueDatatype="130" unbalanced="0"/>
    <cacheHierarchy uniqueName="[Dim Client].[Age]" caption="Age" attribute="1" defaultMemberUniqueName="[Dim Client].[Age].[All]" allUniqueName="[Dim Client].[Age].[All]" dimensionUniqueName="[Dim Client]" displayFolder="" count="0" memberValueDatatype="130" unbalanced="0"/>
    <cacheHierarchy uniqueName="[Dim Client].[Age _T]" caption="Age _T" attribute="1" defaultMemberUniqueName="[Dim Client].[Age _T].[All]" allUniqueName="[Dim Client].[Age _T].[All]" dimensionUniqueName="[Dim Client]" displayFolder="" count="0" memberValueDatatype="20" unbalanced="0"/>
    <cacheHierarchy uniqueName="[Dim Client].[Dateof Birth]" caption="Dateof Birth" attribute="1" time="1" defaultMemberUniqueName="[Dim Client].[Dateof Birth].[All]" allUniqueName="[Dim Client].[Dateof Birth].[All]" dimensionUniqueName="[Dim Client]" displayFolder="" count="0" memberValueDatatype="7" unbalanced="0"/>
    <cacheHierarchy uniqueName="[Dim Client].[Caste]" caption="Caste" attribute="1" defaultMemberUniqueName="[Dim Client].[Caste].[All]" allUniqueName="[Dim Client].[Caste].[All]" dimensionUniqueName="[Dim Client]" displayFolder="" count="0" memberValueDatatype="130" unbalanced="0"/>
    <cacheHierarchy uniqueName="[Dim Client].[Religion]" caption="Religion" attribute="1" defaultMemberUniqueName="[Dim Client].[Religion].[All]" allUniqueName="[Dim Client].[Religion].[All]" dimensionUniqueName="[Dim Client]" displayFolder="" count="0" memberValueDatatype="130" unbalanced="0"/>
    <cacheHierarchy uniqueName="[Dim Client].[Home Ownership]" caption="Home Ownership" attribute="1" defaultMemberUniqueName="[Dim Client].[Home Ownership].[All]" allUniqueName="[Dim Client].[Home Ownership].[All]" dimensionUniqueName="[Dim Client]" displayFolder="" count="0" memberValueDatatype="130" unbalanced="0"/>
    <cacheHierarchy uniqueName="[Dim Client].[Client Income Range]" caption="Client Income Range" attribute="1" defaultMemberUniqueName="[Dim Client].[Client Income Range].[All]" allUniqueName="[Dim Client].[Client Income Range].[All]" dimensionUniqueName="[Dim Client]" displayFolder="" count="0" memberValueDatatype="130" unbalanced="0"/>
    <cacheHierarchy uniqueName="[Dim Client].[Employment Type]" caption="Employment Type" attribute="1" defaultMemberUniqueName="[Dim Client].[Employment Type].[All]" allUniqueName="[Dim Client].[Employment Type].[All]" dimensionUniqueName="[Dim Client]" displayFolder="" count="0" memberValueDatatype="130" unbalanced="0"/>
    <cacheHierarchy uniqueName="[Dim Client].[Credit Score]" caption="Credit Score" attribute="1" defaultMemberUniqueName="[Dim Client].[Credit Score].[All]" allUniqueName="[Dim Client].[Credit Score].[All]" dimensionUniqueName="[Dim Client]" displayFolder="" count="0" memberValueDatatype="20" unbalanced="0"/>
    <cacheHierarchy uniqueName="[Dim Product].[Product Id]" caption="Product Id" attribute="1" defaultMemberUniqueName="[Dim Product].[Product Id].[All]" allUniqueName="[Dim Product].[Product Id].[All]" dimensionUniqueName="[Dim Product]" displayFolder="" count="0" memberValueDatatype="130" unbalanced="0"/>
    <cacheHierarchy uniqueName="[Dim Product].[Purpose Category]" caption="Purpose Category" attribute="1" defaultMemberUniqueName="[Dim Product].[Purpose Category].[All]" allUniqueName="[Dim Product].[Purpose Category].[All]" dimensionUniqueName="[Dim Product]" displayFolder="" count="0" memberValueDatatype="130" unbalanced="0"/>
    <cacheHierarchy uniqueName="[Dim Product].[Term]" caption="Term" attribute="1" defaultMemberUniqueName="[Dim Product].[Term].[All]" allUniqueName="[Dim Product].[Term].[All]" dimensionUniqueName="[Dim Product]" displayFolder="" count="0" memberValueDatatype="130" unbalanced="0"/>
    <cacheHierarchy uniqueName="[Dim Product].[Int Rate]" caption="Int Rate" attribute="1" defaultMemberUniqueName="[Dim Product].[Int Rate].[All]" allUniqueName="[Dim Product].[Int Rate].[All]" dimensionUniqueName="[Dim Product]" displayFolder="" count="0" memberValueDatatype="5" unbalanced="0"/>
    <cacheHierarchy uniqueName="[Dim Product].[Grade]" caption="Grade" attribute="1" defaultMemberUniqueName="[Dim Product].[Grade].[All]" allUniqueName="[Dim Product].[Grade].[All]" dimensionUniqueName="[Dim Product]" displayFolder="" count="0" memberValueDatatype="130" unbalanced="0"/>
    <cacheHierarchy uniqueName="[Dim Product].[Sub Grade]" caption="Sub Grade" attribute="1" defaultMemberUniqueName="[Dim Product].[Sub Grade].[All]" allUniqueName="[Dim Product].[Sub Grade].[All]" dimensionUniqueName="[Dim Product]" displayFolder="" count="0" memberValueDatatype="130" unbalanced="0"/>
    <cacheHierarchy uniqueName="[Fact Loan].[Account ID]" caption="Account ID" attribute="1" defaultMemberUniqueName="[Fact Loan].[Account ID].[All]" allUniqueName="[Fact Loan].[Account ID].[All]" dimensionUniqueName="[Fact Loan]" displayFolder="" count="0" memberValueDatatype="130" unbalanced="0"/>
    <cacheHierarchy uniqueName="[Fact Loan].[Client id]" caption="Client id" attribute="1" defaultMemberUniqueName="[Fact Loan].[Client id].[All]" allUniqueName="[Fact Loan].[Client id].[All]" dimensionUniqueName="[Fact Loan]" displayFolder="" count="0" memberValueDatatype="130" unbalanced="0"/>
    <cacheHierarchy uniqueName="[Fact Loan].[Branch Name]" caption="Branch Name" attribute="1" defaultMemberUniqueName="[Fact Loan].[Branch Name].[All]" allUniqueName="[Fact Loan].[Branch Name].[All]" dimensionUniqueName="[Fact Loan]" displayFolder="" count="0" memberValueDatatype="130" unbalanced="0"/>
    <cacheHierarchy uniqueName="[Fact Loan].[Product Id]" caption="Product Id" attribute="1" defaultMemberUniqueName="[Fact Loan].[Product Id].[All]" allUniqueName="[Fact Loan].[Product Id].[All]" dimensionUniqueName="[Fact Loan]" displayFolder="" count="0" memberValueDatatype="130" unbalanced="0"/>
    <cacheHierarchy uniqueName="[Fact Loan].[Loan Amount]" caption="Loan Amount" attribute="1" defaultMemberUniqueName="[Fact Loan].[Loan Amount].[All]" allUniqueName="[Fact Loan].[Loan Amount].[All]" dimensionUniqueName="[Fact Loan]" displayFolder="" count="0" memberValueDatatype="20" unbalanced="0"/>
    <cacheHierarchy uniqueName="[Fact Loan].[Funded Amount]" caption="Funded Amount" attribute="1" defaultMemberUniqueName="[Fact Loan].[Funded Amount].[All]" allUniqueName="[Fact Loan].[Funded Amount].[All]" dimensionUniqueName="[Fact Loan]" displayFolder="" count="0" memberValueDatatype="20" unbalanced="0"/>
    <cacheHierarchy uniqueName="[Fact Loan].[Funded Amount Inv]" caption="Funded Amount Inv" attribute="1" defaultMemberUniqueName="[Fact Loan].[Funded Amount Inv].[All]" allUniqueName="[Fact Loan].[Funded Amount Inv].[All]" dimensionUniqueName="[Fact Loan]" displayFolder="" count="0" memberValueDatatype="20" unbalanced="0"/>
    <cacheHierarchy uniqueName="[Fact Loan].[Disbursement Date]" caption="Disbursement Date" attribute="1" time="1" defaultMemberUniqueName="[Fact Loan].[Disbursement Date].[All]" allUniqueName="[Fact Loan].[Disbursement Date].[All]" dimensionUniqueName="[Fact Loan]" displayFolder="" count="0" memberValueDatatype="7" unbalanced="0"/>
    <cacheHierarchy uniqueName="[Fact Loan].[Loan Status]" caption="Loan Status" attribute="1" defaultMemberUniqueName="[Fact Loan].[Loan Status].[All]" allUniqueName="[Fact Loan].[Loan Status].[All]" dimensionUniqueName="[Fact Loan]" displayFolder="" count="0" memberValueDatatype="130" unbalanced="0"/>
    <cacheHierarchy uniqueName="[Fact Loan].[Repayment Type]" caption="Repayment Type" attribute="1" defaultMemberUniqueName="[Fact Loan].[Repayment Type].[All]" allUniqueName="[Fact Loan].[Repayment Type].[All]" dimensionUniqueName="[Fact Loan]" displayFolder="" count="0" memberValueDatatype="130" unbalanced="0"/>
    <cacheHierarchy uniqueName="[Fact Repayment].[Account ID]" caption="Account ID" attribute="1" defaultMemberUniqueName="[Fact Repayment].[Account ID].[All]" allUniqueName="[Fact Repayment].[Account ID].[All]" dimensionUniqueName="[Fact Repayment]" displayFolder="" count="0" memberValueDatatype="130" unbalanced="0"/>
    <cacheHierarchy uniqueName="[Fact Repayment].[Total Pymnt]" caption="Total Pymnt" attribute="1" defaultMemberUniqueName="[Fact Repayment].[Total Pymnt].[All]" allUniqueName="[Fact Repayment].[Total Pymnt].[All]" dimensionUniqueName="[Fact Repayment]" displayFolder="" count="0" memberValueDatatype="20" unbalanced="0"/>
    <cacheHierarchy uniqueName="[Fact Repayment].[Total Pymnt inv]" caption="Total Pymnt inv" attribute="1" defaultMemberUniqueName="[Fact Repayment].[Total Pymnt inv].[All]" allUniqueName="[Fact Repayment].[Total Pymnt inv].[All]" dimensionUniqueName="[Fact Repayment]" displayFolder="" count="0" memberValueDatatype="20" unbalanced="0"/>
    <cacheHierarchy uniqueName="[Fact Repayment].[Total Rec Prncp]" caption="Total Rec Prncp" attribute="1" defaultMemberUniqueName="[Fact Repayment].[Total Rec Prncp].[All]" allUniqueName="[Fact Repayment].[Total Rec Prncp].[All]" dimensionUniqueName="[Fact Repayment]" displayFolder="" count="0" memberValueDatatype="20" unbalanced="0"/>
    <cacheHierarchy uniqueName="[Fact Repayment].[Total Fees]" caption="Total Fees" attribute="1" defaultMemberUniqueName="[Fact Repayment].[Total Fees].[All]" allUniqueName="[Fact Repayment].[Total Fees].[All]" dimensionUniqueName="[Fact Repayment]" displayFolder="" count="0" memberValueDatatype="5" unbalanced="0"/>
    <cacheHierarchy uniqueName="[Fact Repayment].[Total Rrec int]" caption="Total Rrec int" attribute="1" defaultMemberUniqueName="[Fact Repayment].[Total Rrec int].[All]" allUniqueName="[Fact Repayment].[Total Rrec int].[All]" dimensionUniqueName="[Fact Repayment]" displayFolder="" count="0" memberValueDatatype="5" unbalanced="0"/>
    <cacheHierarchy uniqueName="[Fact Repayment].[Is Delinquent Loan]" caption="Is Delinquent Loan" attribute="1" defaultMemberUniqueName="[Fact Repayment].[Is Delinquent Loan].[All]" allUniqueName="[Fact Repayment].[Is Delinquent Loan].[All]" dimensionUniqueName="[Fact Repayment]" displayFolder="" count="0" memberValueDatatype="130" unbalanced="0"/>
    <cacheHierarchy uniqueName="[Fact Repayment].[Is Default Loan]" caption="Is Default Loan" attribute="1" defaultMemberUniqueName="[Fact Repayment].[Is Default Loan].[All]" allUniqueName="[Fact Repayment].[Is Default Loan].[All]" dimensionUniqueName="[Fact Repayment]" displayFolder="" count="0" memberValueDatatype="130" unbalanced="0"/>
    <cacheHierarchy uniqueName="[Fact Repayment].[Delinq 2 Yrs]" caption="Delinq 2 Yrs" attribute="1" defaultMemberUniqueName="[Fact Repayment].[Delinq 2 Yrs].[All]" allUniqueName="[Fact Repayment].[Delinq 2 Yrs].[All]" dimensionUniqueName="[Fact Repayment]" displayFolder="" count="0" memberValueDatatype="20" unbalanced="0"/>
    <cacheHierarchy uniqueName="[Fact Repayment].[Repayment Behavior]" caption="Repayment Behavior" attribute="1" defaultMemberUniqueName="[Fact Repayment].[Repayment Behavior].[All]" allUniqueName="[Fact Repayment].[Repayment Behavior].[All]" dimensionUniqueName="[Fact Repayment]" displayFolder="" count="0" memberValueDatatype="130" unbalanced="0"/>
    <cacheHierarchy uniqueName="[Merge1].[Account ID]" caption="Account ID" attribute="1" defaultMemberUniqueName="[Merge1].[Account ID].[All]" allUniqueName="[Merge1].[Account ID].[All]" dimensionUniqueName="[Merge1]" displayFolder="" count="0" memberValueDatatype="130" unbalanced="0"/>
    <cacheHierarchy uniqueName="[Merge1].[Client id]" caption="Client id" attribute="1" defaultMemberUniqueName="[Merge1].[Client id].[All]" allUniqueName="[Merge1].[Client id].[All]" dimensionUniqueName="[Merge1]" displayFolder="" count="0" memberValueDatatype="130" unbalanced="0"/>
    <cacheHierarchy uniqueName="[Merge1].[Branch Name]" caption="Branch Name" attribute="1" defaultMemberUniqueName="[Merge1].[Branch Name].[All]" allUniqueName="[Merge1].[Branch Name].[All]" dimensionUniqueName="[Merge1]" displayFolder="" count="2" memberValueDatatype="130" unbalanced="0"/>
    <cacheHierarchy uniqueName="[Merge1].[Product Id]" caption="Product Id" attribute="1" defaultMemberUniqueName="[Merge1].[Product Id].[All]" allUniqueName="[Merge1].[Product Id].[All]" dimensionUniqueName="[Merge1]" displayFolder="" count="0" memberValueDatatype="130" unbalanced="0"/>
    <cacheHierarchy uniqueName="[Merge1].[Loan Amount]" caption="Loan Amount" attribute="1" defaultMemberUniqueName="[Merge1].[Loan Amount].[All]" allUniqueName="[Merge1].[Loan Amount].[All]" dimensionUniqueName="[Merge1]" displayFolder="" count="0" memberValueDatatype="20" unbalanced="0"/>
    <cacheHierarchy uniqueName="[Merge1].[Funded Amount]" caption="Funded Amount" attribute="1" defaultMemberUniqueName="[Merge1].[Funded Amount].[All]" allUniqueName="[Merge1].[Funded Amount].[All]" dimensionUniqueName="[Merge1]" displayFolder="" count="0" memberValueDatatype="20" unbalanced="0"/>
    <cacheHierarchy uniqueName="[Merge1].[Funded Amount Inv]" caption="Funded Amount Inv" attribute="1" defaultMemberUniqueName="[Merge1].[Funded Amount Inv].[All]" allUniqueName="[Merge1].[Funded Amount Inv].[All]" dimensionUniqueName="[Merge1]" displayFolder="" count="0" memberValueDatatype="20" unbalanced="0"/>
    <cacheHierarchy uniqueName="[Merge1].[Disbursement Date]" caption="Disbursement Date" attribute="1" time="1" defaultMemberUniqueName="[Merge1].[Disbursement Date].[All]" allUniqueName="[Merge1].[Disbursement Date].[All]" dimensionUniqueName="[Merge1]" displayFolder="" count="0" memberValueDatatype="7" unbalanced="0"/>
    <cacheHierarchy uniqueName="[Merge1].[Loan Status]" caption="Loan Status" attribute="1" defaultMemberUniqueName="[Merge1].[Loan Status].[All]" allUniqueName="[Merge1].[Loan Status].[All]" dimensionUniqueName="[Merge1]" displayFolder="" count="2" memberValueDatatype="130" unbalanced="0"/>
    <cacheHierarchy uniqueName="[Merge1].[Repayment Type]" caption="Repayment Type" attribute="1" defaultMemberUniqueName="[Merge1].[Repayment Type].[All]" allUniqueName="[Merge1].[Repayment Type].[All]" dimensionUniqueName="[Merge1]" displayFolder="" count="2" memberValueDatatype="130" unbalanced="0"/>
    <cacheHierarchy uniqueName="[Merge1].[Dim Product.1.Product Id]" caption="Dim Product.1.Product Id" attribute="1" defaultMemberUniqueName="[Merge1].[Dim Product.1.Product Id].[All]" allUniqueName="[Merge1].[Dim Product.1.Product Id].[All]" dimensionUniqueName="[Merge1]" displayFolder="" count="0" memberValueDatatype="130" unbalanced="0"/>
    <cacheHierarchy uniqueName="[Merge1].[Dim Product.1.Purpose Category]" caption="Dim Product.1.Purpose Category" attribute="1" defaultMemberUniqueName="[Merge1].[Dim Product.1.Purpose Category].[All]" allUniqueName="[Merge1].[Dim Product.1.Purpose Category].[All]" dimensionUniqueName="[Merge1]" displayFolder="" count="0" memberValueDatatype="130" unbalanced="0"/>
    <cacheHierarchy uniqueName="[Merge1].[Dim Product.1.Term]" caption="Dim Product.1.Term" attribute="1" defaultMemberUniqueName="[Merge1].[Dim Product.1.Term].[All]" allUniqueName="[Merge1].[Dim Product.1.Term].[All]" dimensionUniqueName="[Merge1]" displayFolder="" count="0" memberValueDatatype="130" unbalanced="0"/>
    <cacheHierarchy uniqueName="[Merge1].[Dim Product.1.Int Rate]" caption="Dim Product.1.Int Rate" attribute="1" defaultMemberUniqueName="[Merge1].[Dim Product.1.Int Rate].[All]" allUniqueName="[Merge1].[Dim Product.1.Int Rate].[All]" dimensionUniqueName="[Merge1]" displayFolder="" count="0" memberValueDatatype="5" unbalanced="0"/>
    <cacheHierarchy uniqueName="[Merge1].[Dim Product.1.Grade]" caption="Dim Product.1.Grade" attribute="1" defaultMemberUniqueName="[Merge1].[Dim Product.1.Grade].[All]" allUniqueName="[Merge1].[Dim Product.1.Grade].[All]" dimensionUniqueName="[Merge1]" displayFolder="" count="2" memberValueDatatype="130" unbalanced="0">
      <fieldsUsage count="2">
        <fieldUsage x="-1"/>
        <fieldUsage x="2"/>
      </fieldsUsage>
    </cacheHierarchy>
    <cacheHierarchy uniqueName="[Merge1].[Dim Product.1.Sub Grade]" caption="Dim Product.1.Sub Grade" attribute="1" defaultMemberUniqueName="[Merge1].[Dim Product.1.Sub Grade].[All]" allUniqueName="[Merge1].[Dim Product.1.Sub Grad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cacheHierarchy uniqueName="[Merge1].[Day Name]" caption="Day Name" attribute="1" defaultMemberUniqueName="[Merge1].[Day Name].[All]" allUniqueName="[Merge1].[Day Name].[All]" dimensionUniqueName="[Merge1]" displayFolder="" count="2" memberValueDatatype="130" unbalanced="0"/>
    <cacheHierarchy uniqueName="[Merge1].[Day]" caption="Day" attribute="1" defaultMemberUniqueName="[Merge1].[Day].[All]" allUniqueName="[Merge1].[Day].[All]" dimensionUniqueName="[Merge1]" displayFolder="" count="2" memberValueDatatype="130" unbalanced="0"/>
    <cacheHierarchy uniqueName="[Merge1].[Month]" caption="Month" attribute="1" defaultMemberUniqueName="[Merge1].[Month].[All]" allUniqueName="[Merge1].[Month].[All]" dimensionUniqueName="[Merge1]" displayFolder="" count="2" memberValueDatatype="130" unbalanced="0"/>
    <cacheHierarchy uniqueName="[Merge1].[Fact Repayment.Account ID]" caption="Fact Repayment.Account ID" attribute="1" defaultMemberUniqueName="[Merge1].[Fact Repayment.Account ID].[All]" allUniqueName="[Merge1].[Fact Repayment.Account ID].[All]" dimensionUniqueName="[Merge1]" displayFolder="" count="0" memberValueDatatype="130" unbalanced="0"/>
    <cacheHierarchy uniqueName="[Merge1].[Fact Repayment.Total Pymnt]" caption="Fact Repayment.Total Pymnt" attribute="1" defaultMemberUniqueName="[Merge1].[Fact Repayment.Total Pymnt].[All]" allUniqueName="[Merge1].[Fact Repayment.Total Pymnt].[All]" dimensionUniqueName="[Merge1]" displayFolder="" count="0" memberValueDatatype="20" unbalanced="0"/>
    <cacheHierarchy uniqueName="[Merge1].[Fact Repayment.Total Pymnt inv]" caption="Fact Repayment.Total Pymnt inv" attribute="1" defaultMemberUniqueName="[Merge1].[Fact Repayment.Total Pymnt inv].[All]" allUniqueName="[Merge1].[Fact Repayment.Total Pymnt inv].[All]" dimensionUniqueName="[Merge1]" displayFolder="" count="0" memberValueDatatype="20" unbalanced="0"/>
    <cacheHierarchy uniqueName="[Merge1].[Fact Repayment.Total Rec Prncp]" caption="Fact Repayment.Total Rec Prncp" attribute="1" defaultMemberUniqueName="[Merge1].[Fact Repayment.Total Rec Prncp].[All]" allUniqueName="[Merge1].[Fact Repayment.Total Rec Prncp].[All]" dimensionUniqueName="[Merge1]" displayFolder="" count="0" memberValueDatatype="20" unbalanced="0"/>
    <cacheHierarchy uniqueName="[Merge1].[Fact Repayment.Total Fees]" caption="Fact Repayment.Total Fees" attribute="1" defaultMemberUniqueName="[Merge1].[Fact Repayment.Total Fees].[All]" allUniqueName="[Merge1].[Fact Repayment.Total Fees].[All]" dimensionUniqueName="[Merge1]" displayFolder="" count="0" memberValueDatatype="5" unbalanced="0"/>
    <cacheHierarchy uniqueName="[Merge1].[Fact Repayment.Total Rrec int]" caption="Fact Repayment.Total Rrec int" attribute="1" defaultMemberUniqueName="[Merge1].[Fact Repayment.Total Rrec int].[All]" allUniqueName="[Merge1].[Fact Repayment.Total Rrec int].[All]" dimensionUniqueName="[Merge1]" displayFolder="" count="0" memberValueDatatype="5" unbalanced="0"/>
    <cacheHierarchy uniqueName="[Merge1].[Fact Repayment.Is Delinquent Loan]" caption="Fact Repayment.Is Delinquent Loan" attribute="1" defaultMemberUniqueName="[Merge1].[Fact Repayment.Is Delinquent Loan].[All]" allUniqueName="[Merge1].[Fact Repayment.Is Delinquent Loan].[All]" dimensionUniqueName="[Merge1]" displayFolder="" count="0" memberValueDatatype="130" unbalanced="0"/>
    <cacheHierarchy uniqueName="[Merge1].[Fact Repayment.Is Default Loan]" caption="Fact Repayment.Is Default Loan" attribute="1" defaultMemberUniqueName="[Merge1].[Fact Repayment.Is Default Loan].[All]" allUniqueName="[Merge1].[Fact Repayment.Is Default Loan].[All]" dimensionUniqueName="[Merge1]" displayFolder="" count="0" memberValueDatatype="130" unbalanced="0"/>
    <cacheHierarchy uniqueName="[Merge1].[Fact Repayment.Delinq 2 Yrs]" caption="Fact Repayment.Delinq 2 Yrs" attribute="1" defaultMemberUniqueName="[Merge1].[Fact Repayment.Delinq 2 Yrs].[All]" allUniqueName="[Merge1].[Fact Repayment.Delinq 2 Yrs].[All]" dimensionUniqueName="[Merge1]" displayFolder="" count="0" memberValueDatatype="20" unbalanced="0"/>
    <cacheHierarchy uniqueName="[Merge1].[Fact Repayment.Repayment Behavior]" caption="Fact Repayment.Repayment Behavior" attribute="1" defaultMemberUniqueName="[Merge1].[Fact Repayment.Repayment Behavior].[All]" allUniqueName="[Merge1].[Fact Repayment.Repayment Behavior].[All]" dimensionUniqueName="[Merge1]" displayFolder="" count="0" memberValueDatatype="130" unbalanced="0"/>
    <cacheHierarchy uniqueName="[Merge1].[Dim Branch.Branch Name]" caption="Dim Branch.Branch Name" attribute="1" defaultMemberUniqueName="[Merge1].[Dim Branch.Branch Name].[All]" allUniqueName="[Merge1].[Dim Branch.Branch Name].[All]" dimensionUniqueName="[Merge1]" displayFolder="" count="0" memberValueDatatype="130" unbalanced="0"/>
    <cacheHierarchy uniqueName="[Merge1].[Dim Branch.Bank Name]" caption="Dim Branch.Bank Name" attribute="1" defaultMemberUniqueName="[Merge1].[Dim Branch.Bank Name].[All]" allUniqueName="[Merge1].[Dim Branch.Bank Name].[All]" dimensionUniqueName="[Merge1]" displayFolder="" count="0" memberValueDatatype="130" unbalanced="0"/>
    <cacheHierarchy uniqueName="[Merge1].[Dim Branch.Region Name]" caption="Dim Branch.Region Name" attribute="1" defaultMemberUniqueName="[Merge1].[Dim Branch.Region Name].[All]" allUniqueName="[Merge1].[Dim Branch.Region Name].[All]" dimensionUniqueName="[Merge1]" displayFolder="" count="2" memberValueDatatype="130" unbalanced="0"/>
    <cacheHierarchy uniqueName="[Merge1].[Dim Branch.State Abbr]" caption="Dim Branch.State Abbr" attribute="1" defaultMemberUniqueName="[Merge1].[Dim Branch.State Abbr].[All]" allUniqueName="[Merge1].[Dim Branch.State Abbr].[All]" dimensionUniqueName="[Merge1]" displayFolder="" count="2" memberValueDatatype="130" unbalanced="0"/>
    <cacheHierarchy uniqueName="[Merge1].[Dim Branch.State Abbr.1]" caption="Dim Branch.State Abbr.1" attribute="1" defaultMemberUniqueName="[Merge1].[Dim Branch.State Abbr.1].[All]" allUniqueName="[Merge1].[Dim Branch.State Abbr.1].[All]" dimensionUniqueName="[Merge1]" displayFolder="" count="0" memberValueDatatype="130" unbalanced="0"/>
    <cacheHierarchy uniqueName="[Merge1].[Dim Branch.State Name]" caption="Dim Branch.State Name" attribute="1" defaultMemberUniqueName="[Merge1].[Dim Branch.State Name].[All]" allUniqueName="[Merge1].[Dim Branch.State Name].[All]" dimensionUniqueName="[Merge1]" displayFolder="" count="0" memberValueDatatype="130" unbalanced="0"/>
    <cacheHierarchy uniqueName="[Merge1].[Dim Branch.City]" caption="Dim Branch.City" attribute="1" defaultMemberUniqueName="[Merge1].[Dim Branch.City].[All]" allUniqueName="[Merge1].[Dim Branch.City].[All]" dimensionUniqueName="[Merge1]" displayFolder="" count="0" memberValueDatatype="130" unbalanced="0"/>
    <cacheHierarchy uniqueName="[Merge1].[Dim Branch.Center Id]" caption="Dim Branch.Center Id" attribute="1" defaultMemberUniqueName="[Merge1].[Dim Branch.Center Id].[All]" allUniqueName="[Merge1].[Dim Branch.Center Id].[All]" dimensionUniqueName="[Merge1]" displayFolder="" count="0" memberValueDatatype="130" unbalanced="0"/>
    <cacheHierarchy uniqueName="[Merge1].[Dim Branch.BH Name]" caption="Dim Branch.BH Name" attribute="1" defaultMemberUniqueName="[Merge1].[Dim Branch.BH Name].[All]" allUniqueName="[Merge1].[Dim Branch.BH Name].[All]" dimensionUniqueName="[Merge1]" displayFolder="" count="0" memberValueDatatype="130" unbalanced="0"/>
    <cacheHierarchy uniqueName="[Merge1].[Dim Branch.Branch Performance Category]" caption="Dim Branch.Branch Performance Category" attribute="1" defaultMemberUniqueName="[Merge1].[Dim Branch.Branch Performance Category].[All]" allUniqueName="[Merge1].[Dim Branch.Branch Performance Category].[All]" dimensionUniqueName="[Merge1]" displayFolder="" count="2" memberValueDatatype="130" unbalanced="0">
      <fieldsUsage count="2">
        <fieldUsage x="-1"/>
        <fieldUsage x="0"/>
      </fieldsUsage>
    </cacheHierarchy>
    <cacheHierarchy uniqueName="[Merge1].[Dim Client.Client id]" caption="Dim Client.Client id" attribute="1" defaultMemberUniqueName="[Merge1].[Dim Client.Client id].[All]" allUniqueName="[Merge1].[Dim Client.Client id].[All]" dimensionUniqueName="[Merge1]" displayFolder="" count="0" memberValueDatatype="130" unbalanced="0"/>
    <cacheHierarchy uniqueName="[Merge1].[Dim Client.Client Name]" caption="Dim Client.Client Name" attribute="1" defaultMemberUniqueName="[Merge1].[Dim Client.Client Name].[All]" allUniqueName="[Merge1].[Dim Client.Client Name].[All]" dimensionUniqueName="[Merge1]" displayFolder="" count="0" memberValueDatatype="130" unbalanced="0"/>
    <cacheHierarchy uniqueName="[Merge1].[Dim Client.Gender]" caption="Dim Client.Gender" attribute="1" defaultMemberUniqueName="[Merge1].[Dim Client.Gender].[All]" allUniqueName="[Merge1].[Dim Client.Gender].[All]" dimensionUniqueName="[Merge1]" displayFolder="" count="0" memberValueDatatype="130" unbalanced="0"/>
    <cacheHierarchy uniqueName="[Merge1].[Dim Client.Age]" caption="Dim Client.Age" attribute="1" defaultMemberUniqueName="[Merge1].[Dim Client.Age].[All]" allUniqueName="[Merge1].[Dim Client.Age].[All]" dimensionUniqueName="[Merge1]" displayFolder="" count="0" memberValueDatatype="130" unbalanced="0"/>
    <cacheHierarchy uniqueName="[Merge1].[Dim Client.Age _T]" caption="Dim Client.Age _T" attribute="1" defaultMemberUniqueName="[Merge1].[Dim Client.Age _T].[All]" allUniqueName="[Merge1].[Dim Client.Age _T].[All]" dimensionUniqueName="[Merge1]" displayFolder="" count="0" memberValueDatatype="20" unbalanced="0"/>
    <cacheHierarchy uniqueName="[Merge1].[Dim Client.Dateof Birth]" caption="Dim Client.Dateof Birth" attribute="1" time="1" defaultMemberUniqueName="[Merge1].[Dim Client.Dateof Birth].[All]" allUniqueName="[Merge1].[Dim Client.Dateof Birth].[All]" dimensionUniqueName="[Merge1]" displayFolder="" count="0" memberValueDatatype="7" unbalanced="0"/>
    <cacheHierarchy uniqueName="[Merge1].[Dim Client.Caste]" caption="Dim Client.Caste" attribute="1" defaultMemberUniqueName="[Merge1].[Dim Client.Caste].[All]" allUniqueName="[Merge1].[Dim Client.Caste].[All]" dimensionUniqueName="[Merge1]" displayFolder="" count="0" memberValueDatatype="130" unbalanced="0"/>
    <cacheHierarchy uniqueName="[Merge1].[Dim Client.Religion]" caption="Dim Client.Religion" attribute="1" defaultMemberUniqueName="[Merge1].[Dim Client.Religion].[All]" allUniqueName="[Merge1].[Dim Client.Religion].[All]" dimensionUniqueName="[Merge1]" displayFolder="" count="0" memberValueDatatype="130" unbalanced="0"/>
    <cacheHierarchy uniqueName="[Merge1].[Dim Client.Home Ownership]" caption="Dim Client.Home Ownership" attribute="1" defaultMemberUniqueName="[Merge1].[Dim Client.Home Ownership].[All]" allUniqueName="[Merge1].[Dim Client.Home Ownership].[All]" dimensionUniqueName="[Merge1]" displayFolder="" count="0" memberValueDatatype="130" unbalanced="0"/>
    <cacheHierarchy uniqueName="[Merge1].[Dim Client.Client Income Range]" caption="Dim Client.Client Income Range" attribute="1" defaultMemberUniqueName="[Merge1].[Dim Client.Client Income Range].[All]" allUniqueName="[Merge1].[Dim Client.Client Income Range].[All]" dimensionUniqueName="[Merge1]" displayFolder="" count="0" memberValueDatatype="130" unbalanced="0"/>
    <cacheHierarchy uniqueName="[Merge1].[Dim Client.Employment Type]" caption="Dim Client.Employment Type" attribute="1" defaultMemberUniqueName="[Merge1].[Dim Client.Employment Type].[All]" allUniqueName="[Merge1].[Dim Client.Employment Type].[All]" dimensionUniqueName="[Merge1]" displayFolder="" count="0" memberValueDatatype="130" unbalanced="0"/>
    <cacheHierarchy uniqueName="[Merge1].[Dim Client.Credit Score]" caption="Dim Client.Credit Score" attribute="1" defaultMemberUniqueName="[Merge1].[Dim Client.Credit Score].[All]" allUniqueName="[Merge1].[Dim Client.Credit Score].[All]" dimensionUniqueName="[Merge1]" displayFolder="" count="0" memberValueDatatype="20" unbalanced="0"/>
    <cacheHierarchy uniqueName="[Sheet1].[Customer ID]" caption="Customer ID" attribute="1" defaultMemberUniqueName="[Sheet1].[Customer ID].[All]" allUniqueName="[Sheet1].[Customer ID].[All]" dimensionUniqueName="[Sheet1]" displayFolder="" count="0" memberValueDatatype="130" unbalanced="0"/>
    <cacheHierarchy uniqueName="[Sheet1].[Customer Name]" caption="Customer Name" attribute="1" defaultMemberUniqueName="[Sheet1].[Customer Name].[All]" allUniqueName="[Sheet1].[Customer Name].[All]" dimensionUniqueName="[Sheet1]" displayFolder="" count="0" memberValueDatatype="130" unbalanced="0"/>
    <cacheHierarchy uniqueName="[Sheet1].[Account Number]" caption="Account Number" attribute="1" defaultMemberUniqueName="[Sheet1].[Account Number].[All]" allUniqueName="[Sheet1].[Account Number].[All]" dimensionUniqueName="[Sheet1]" displayFolder="" count="0" memberValueDatatype="20" unbalanced="0"/>
    <cacheHierarchy uniqueName="[Sheet1].[Transaction Date]" caption="Transaction Date" attribute="1" time="1" defaultMemberUniqueName="[Sheet1].[Transaction Date].[All]" allUniqueName="[Sheet1].[Transaction Date].[All]" dimensionUniqueName="[Sheet1]" displayFolder="" count="0" memberValueDatatype="7" unbalanced="0"/>
    <cacheHierarchy uniqueName="[Sheet1].[Transaction Type]" caption="Transaction Type" attribute="1" defaultMemberUniqueName="[Sheet1].[Transaction Type].[All]" allUniqueName="[Sheet1].[Transaction Type].[All]" dimensionUniqueName="[Sheet1]" displayFolder="" count="0" memberValueDatatype="130" unbalanced="0"/>
    <cacheHierarchy uniqueName="[Sheet1].[Amount]" caption="Amount" attribute="1" defaultMemberUniqueName="[Sheet1].[Amount].[All]" allUniqueName="[Sheet1].[Amount].[All]" dimensionUniqueName="[Sheet1]" displayFolder="" count="0" memberValueDatatype="5" unbalanced="0"/>
    <cacheHierarchy uniqueName="[Sheet1].[Balance]" caption="Balance" attribute="1" defaultMemberUniqueName="[Sheet1].[Balance].[All]" allUniqueName="[Sheet1].[Balance].[All]" dimensionUniqueName="[Sheet1]" displayFolder="" count="0" memberValueDatatype="5" unbalanced="0"/>
    <cacheHierarchy uniqueName="[Sheet1].[Description]" caption="Description" attribute="1" defaultMemberUniqueName="[Sheet1].[Description].[All]" allUniqueName="[Sheet1].[Description].[All]" dimensionUniqueName="[Sheet1]" displayFolder="" count="0" memberValueDatatype="130" unbalanced="0"/>
    <cacheHierarchy uniqueName="[Sheet1].[Branch]" caption="Branch" attribute="1" defaultMemberUniqueName="[Sheet1].[Branch].[All]" allUniqueName="[Sheet1].[Branch].[All]" dimensionUniqueName="[Sheet1]" displayFolder="" count="0" memberValueDatatype="130" unbalanced="0"/>
    <cacheHierarchy uniqueName="[Sheet1].[Transaction Method]" caption="Transaction Method" attribute="1" defaultMemberUniqueName="[Sheet1].[Transaction Method].[All]" allUniqueName="[Sheet1].[Transaction Method].[All]" dimensionUniqueName="[Sheet1]" displayFolder="" count="0" memberValueDatatype="130" unbalanced="0"/>
    <cacheHierarchy uniqueName="[Sheet1].[Currency]" caption="Currency" attribute="1" defaultMemberUniqueName="[Sheet1].[Currency].[All]" allUniqueName="[Sheet1].[Currency].[All]" dimensionUniqueName="[Sheet1]" displayFolder="" count="0" memberValueDatatype="130" unbalanced="0"/>
    <cacheHierarchy uniqueName="[Sheet1].[Bank Name]" caption="Bank Name" attribute="1" defaultMemberUniqueName="[Sheet1].[Bank Name].[All]" allUniqueName="[Sheet1].[Bank Name].[All]" dimensionUniqueName="[Sheet1]" displayFolder="" count="0" memberValueDatatype="130" unbalanced="0"/>
    <cacheHierarchy uniqueName="[Sheet1].[Transaction Date (Month)]" caption="Transaction Date (Month)" attribute="1" defaultMemberUniqueName="[Sheet1].[Transaction Date (Month)].[All]" allUniqueName="[Sheet1].[Transaction Date (Month)].[All]" dimensionUniqueName="[Sheet1]" displayFolder="" count="0" memberValueDatatype="130" unbalanced="0"/>
    <cacheHierarchy uniqueName="[Sheet1].[Transaction Date (Month Index)]" caption="Transaction Date (Month Index)" attribute="1" defaultMemberUniqueName="[Sheet1].[Transaction Date (Month Index)].[All]" allUniqueName="[Sheet1].[Transaction Date (Month Index)].[All]" dimensionUniqueName="[Sheet1]" displayFolder="" count="0" memberValueDatatype="20" unbalanced="0" hidden="1"/>
    <cacheHierarchy uniqueName="[Measures].[__XL_Count Dim Branch]" caption="__XL_Count Dim Branch" measure="1" displayFolder="" measureGroup="Dim Branch" count="0" hidden="1"/>
    <cacheHierarchy uniqueName="[Measures].[__XL_Count Dim Client]" caption="__XL_Count Dim Client" measure="1" displayFolder="" measureGroup="Dim Client" count="0" hidden="1"/>
    <cacheHierarchy uniqueName="[Measures].[__XL_Count Dim Product]" caption="__XL_Count Dim Product" measure="1" displayFolder="" measureGroup="Dim Product" count="0" hidden="1"/>
    <cacheHierarchy uniqueName="[Measures].[__XL_Count Fact Loan]" caption="__XL_Count Fact Loan" measure="1" displayFolder="" measureGroup="Fact Loan" count="0" hidden="1"/>
    <cacheHierarchy uniqueName="[Measures].[__XL_Count Fact Repayment]" caption="__XL_Count Fact Repayment" measure="1" displayFolder="" measureGroup="Fact Repayment" count="0" hidden="1"/>
    <cacheHierarchy uniqueName="[Measures].[__XL_Count Sheet1]" caption="__XL_Count Sheet1" measure="1" displayFolder="" measureGroup="Sheet1"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 Amount]" caption="Sum of Loan Amount" measure="1" displayFolder="" measureGroup="Merge1" count="0" oneField="1" hidden="1">
      <fieldsUsage count="1">
        <fieldUsage x="1"/>
      </fieldsUsage>
      <extLst>
        <ext xmlns:x15="http://schemas.microsoft.com/office/spreadsheetml/2010/11/main" uri="{B97F6D7D-B522-45F9-BDA1-12C45D357490}">
          <x15:cacheHierarchy aggregatedColumn="52"/>
        </ext>
      </extLst>
    </cacheHierarchy>
    <cacheHierarchy uniqueName="[Measures].[Sum of Funded Amount]" caption="Sum of Funded Amount" measure="1" displayFolder="" measureGroup="Merge1" count="0" hidden="1">
      <extLst>
        <ext xmlns:x15="http://schemas.microsoft.com/office/spreadsheetml/2010/11/main" uri="{B97F6D7D-B522-45F9-BDA1-12C45D357490}">
          <x15:cacheHierarchy aggregatedColumn="53"/>
        </ext>
      </extLst>
    </cacheHierarchy>
    <cacheHierarchy uniqueName="[Measures].[Sum of Total Pymnt]" caption="Sum of Total Pymnt" measure="1" displayFolder="" measureGroup="Fact Repayment" count="0" hidden="1">
      <extLst>
        <ext xmlns:x15="http://schemas.microsoft.com/office/spreadsheetml/2010/11/main" uri="{B97F6D7D-B522-45F9-BDA1-12C45D357490}">
          <x15:cacheHierarchy aggregatedColumn="39"/>
        </ext>
      </extLst>
    </cacheHierarchy>
    <cacheHierarchy uniqueName="[Measures].[Sum of Total Pymnt inv]" caption="Sum of Total Pymnt inv" measure="1" displayFolder="" measureGroup="Fact Repayment" count="0" hidden="1">
      <extLst>
        <ext xmlns:x15="http://schemas.microsoft.com/office/spreadsheetml/2010/11/main" uri="{B97F6D7D-B522-45F9-BDA1-12C45D357490}">
          <x15:cacheHierarchy aggregatedColumn="40"/>
        </ext>
      </extLst>
    </cacheHierarchy>
    <cacheHierarchy uniqueName="[Measures].[Sum of Total Rec Prncp]" caption="Sum of Total Rec Prncp" measure="1" displayFolder="" measureGroup="Fact Repayment" count="0" hidden="1">
      <extLst>
        <ext xmlns:x15="http://schemas.microsoft.com/office/spreadsheetml/2010/11/main" uri="{B97F6D7D-B522-45F9-BDA1-12C45D357490}">
          <x15:cacheHierarchy aggregatedColumn="41"/>
        </ext>
      </extLst>
    </cacheHierarchy>
    <cacheHierarchy uniqueName="[Measures].[Sum of Credit Score]" caption="Sum of Credit Score" measure="1" displayFolder="" measureGroup="Dim Client" count="0" hidden="1">
      <extLst>
        <ext xmlns:x15="http://schemas.microsoft.com/office/spreadsheetml/2010/11/main" uri="{B97F6D7D-B522-45F9-BDA1-12C45D357490}">
          <x15:cacheHierarchy aggregatedColumn="21"/>
        </ext>
      </extLst>
    </cacheHierarchy>
    <cacheHierarchy uniqueName="[Measures].[Sum of Funded Amount Inv]" caption="Sum of Funded Amount Inv" measure="1" displayFolder="" measureGroup="Merge1" count="0" hidden="1">
      <extLst>
        <ext xmlns:x15="http://schemas.microsoft.com/office/spreadsheetml/2010/11/main" uri="{B97F6D7D-B522-45F9-BDA1-12C45D357490}">
          <x15:cacheHierarchy aggregatedColumn="54"/>
        </ext>
      </extLst>
    </cacheHierarchy>
    <cacheHierarchy uniqueName="[Measures].[Sum of Total Fees]" caption="Sum of Total Fees" measure="1" displayFolder="" measureGroup="Fact Repayment" count="0" hidden="1">
      <extLst>
        <ext xmlns:x15="http://schemas.microsoft.com/office/spreadsheetml/2010/11/main" uri="{B97F6D7D-B522-45F9-BDA1-12C45D357490}">
          <x15:cacheHierarchy aggregatedColumn="42"/>
        </ext>
      </extLst>
    </cacheHierarchy>
    <cacheHierarchy uniqueName="[Measures].[Sum of Fact Repayment.Total Fees]" caption="Sum of Fact Repayment.Total Fees" measure="1" displayFolder="" measureGroup="Merge1" count="0" hidden="1">
      <extLst>
        <ext xmlns:x15="http://schemas.microsoft.com/office/spreadsheetml/2010/11/main" uri="{B97F6D7D-B522-45F9-BDA1-12C45D357490}">
          <x15:cacheHierarchy aggregatedColumn="72"/>
        </ext>
      </extLst>
    </cacheHierarchy>
    <cacheHierarchy uniqueName="[Measures].[Sum of Fact Repayment.Delinq 2 Yrs]" caption="Sum of Fact Repayment.Delinq 2 Yrs" measure="1" displayFolder="" measureGroup="Merge1" count="0" hidden="1">
      <extLst>
        <ext xmlns:x15="http://schemas.microsoft.com/office/spreadsheetml/2010/11/main" uri="{B97F6D7D-B522-45F9-BDA1-12C45D357490}">
          <x15:cacheHierarchy aggregatedColumn="76"/>
        </ext>
      </extLst>
    </cacheHierarchy>
    <cacheHierarchy uniqueName="[Measures].[Sum of Fact Repayment.Total Pymnt]" caption="Sum of Fact Repayment.Total Pymnt" measure="1" displayFolder="" measureGroup="Merge1" count="0" hidden="1">
      <extLst>
        <ext xmlns:x15="http://schemas.microsoft.com/office/spreadsheetml/2010/11/main" uri="{B97F6D7D-B522-45F9-BDA1-12C45D357490}">
          <x15:cacheHierarchy aggregatedColumn="69"/>
        </ext>
      </extLst>
    </cacheHierarchy>
    <cacheHierarchy uniqueName="[Measures].[Sum of Fact Repayment.Total Rec Prncp]" caption="Sum of Fact Repayment.Total Rec Prncp" measure="1" displayFolder="" measureGroup="Merge1" count="0" hidden="1">
      <extLst>
        <ext xmlns:x15="http://schemas.microsoft.com/office/spreadsheetml/2010/11/main" uri="{B97F6D7D-B522-45F9-BDA1-12C45D357490}">
          <x15:cacheHierarchy aggregatedColumn="71"/>
        </ext>
      </extLst>
    </cacheHierarchy>
    <cacheHierarchy uniqueName="[Measures].[Sum of Age _T]" caption="Sum of Age _T" measure="1" displayFolder="" measureGroup="Dim Client" count="0" hidden="1">
      <extLst>
        <ext xmlns:x15="http://schemas.microsoft.com/office/spreadsheetml/2010/11/main" uri="{B97F6D7D-B522-45F9-BDA1-12C45D357490}">
          <x15:cacheHierarchy aggregatedColumn="14"/>
        </ext>
      </extLst>
    </cacheHierarchy>
    <cacheHierarchy uniqueName="[Measures].[Sum of Balance]" caption="Sum of Balance" measure="1" displayFolder="" measureGroup="Sheet1" count="0" hidden="1">
      <extLst>
        <ext xmlns:x15="http://schemas.microsoft.com/office/spreadsheetml/2010/11/main" uri="{B97F6D7D-B522-45F9-BDA1-12C45D357490}">
          <x15:cacheHierarchy aggregatedColumn="106"/>
        </ext>
      </extLst>
    </cacheHierarchy>
    <cacheHierarchy uniqueName="[Measures].[Sum of Amount]" caption="Sum of Amount" measure="1" displayFolder="" measureGroup="Sheet1" count="0" hidden="1">
      <extLst>
        <ext xmlns:x15="http://schemas.microsoft.com/office/spreadsheetml/2010/11/main" uri="{B97F6D7D-B522-45F9-BDA1-12C45D357490}">
          <x15:cacheHierarchy aggregatedColumn="105"/>
        </ext>
      </extLst>
    </cacheHierarchy>
    <cacheHierarchy uniqueName="[Measures].[Sum of Account Number]" caption="Sum of Account Number" measure="1" displayFolder="" measureGroup="Sheet1" count="0" hidden="1">
      <extLst>
        <ext xmlns:x15="http://schemas.microsoft.com/office/spreadsheetml/2010/11/main" uri="{B97F6D7D-B522-45F9-BDA1-12C45D357490}">
          <x15:cacheHierarchy aggregatedColumn="102"/>
        </ext>
      </extLst>
    </cacheHierarchy>
    <cacheHierarchy uniqueName="[Measures].[Sum of Dim Product.1.Int Rate]" caption="Sum of Dim Product.1.Int Rate" measure="1" displayFolder="" measureGroup="Merge1" count="0" hidden="1">
      <extLst>
        <ext xmlns:x15="http://schemas.microsoft.com/office/spreadsheetml/2010/11/main" uri="{B97F6D7D-B522-45F9-BDA1-12C45D357490}">
          <x15:cacheHierarchy aggregatedColumn="61"/>
        </ext>
      </extLst>
    </cacheHierarchy>
  </cacheHierarchies>
  <kpis count="0"/>
  <dimensions count="8">
    <dimension name="Dim Branch" uniqueName="[Dim Branch]" caption="Dim Branch"/>
    <dimension name="Dim Client" uniqueName="[Dim Client]" caption="Dim Client"/>
    <dimension name="Dim Product" uniqueName="[Dim Product]" caption="Dim Product"/>
    <dimension name="Fact Loan" uniqueName="[Fact Loan]" caption="Fact Loan"/>
    <dimension name="Fact Repayment" uniqueName="[Fact Repayment]" caption="Fact Repayment"/>
    <dimension measure="1" name="Measures" uniqueName="[Measures]" caption="Measures"/>
    <dimension name="Merge1" uniqueName="[Merge1]" caption="Merge1"/>
    <dimension name="Sheet1" uniqueName="[Sheet1]" caption="Sheet1"/>
  </dimensions>
  <measureGroups count="7">
    <measureGroup name="Dim Branch" caption="Dim Branch"/>
    <measureGroup name="Dim Client" caption="Dim Client"/>
    <measureGroup name="Dim Product" caption="Dim Product"/>
    <measureGroup name="Fact Loan" caption="Fact Loan"/>
    <measureGroup name="Fact Repayment" caption="Fact Repayment"/>
    <measureGroup name="Merge1" caption="Merge1"/>
    <measureGroup name="Sheet1" caption="Sheet1"/>
  </measureGroups>
  <maps count="11">
    <map measureGroup="0" dimension="0"/>
    <map measureGroup="1" dimension="1"/>
    <map measureGroup="2" dimension="2"/>
    <map measureGroup="3" dimension="1"/>
    <map measureGroup="3" dimension="3"/>
    <map measureGroup="4" dimension="1"/>
    <map measureGroup="4" dimension="3"/>
    <map measureGroup="4" dimension="4"/>
    <map measureGroup="5" dimension="0"/>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name="PivotTable2" cacheId="6" applyNumberFormats="0" applyBorderFormats="0" applyFontFormats="0" applyPatternFormats="0" applyAlignmentFormats="0" applyWidthHeightFormats="1" dataCaption="Values" tag="9d668798-e534-4ac4-a52e-5f906806b62e" updatedVersion="6" minRefreshableVersion="3" useAutoFormatting="1" subtotalHiddenItems="1" itemPrintTitles="1" createdVersion="5" indent="0" outline="1" outlineData="1" multipleFieldFilters="0" chartFormat="20">
  <location ref="B3:C16" firstHeaderRow="1" firstDataRow="1" firstDataCol="1"/>
  <pivotFields count="3">
    <pivotField dataField="1" showAll="0"/>
    <pivotField axis="axisRow" allDrilled="1" showAll="0" sortType="ascending" defaultAttributeDrillState="1">
      <items count="13">
        <item x="4"/>
        <item x="3"/>
        <item x="7"/>
        <item x="0"/>
        <item x="8"/>
        <item x="6"/>
        <item x="5"/>
        <item x="1"/>
        <item x="11"/>
        <item x="10"/>
        <item x="9"/>
        <item x="2"/>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Loan Amount" fld="0" baseField="0" baseItem="0"/>
  </dataFields>
  <chartFormats count="12">
    <chartFormat chart="4" format="3" series="1">
      <pivotArea type="data" outline="0" fieldPosition="0">
        <references count="1">
          <reference field="4294967294" count="1" selected="0">
            <x v="0"/>
          </reference>
        </references>
      </pivotArea>
    </chartFormat>
    <chartFormat chart="4" format="4">
      <pivotArea type="data" outline="0" fieldPosition="0">
        <references count="2">
          <reference field="4294967294" count="1" selected="0">
            <x v="0"/>
          </reference>
          <reference field="1" count="1" selected="0">
            <x v="1"/>
          </reference>
        </references>
      </pivotArea>
    </chartFormat>
    <chartFormat chart="9" format="7" series="1">
      <pivotArea type="data" outline="0" fieldPosition="0">
        <references count="1">
          <reference field="4294967294" count="1" selected="0">
            <x v="0"/>
          </reference>
        </references>
      </pivotArea>
    </chartFormat>
    <chartFormat chart="9" format="8">
      <pivotArea type="data" outline="0" fieldPosition="0">
        <references count="2">
          <reference field="4294967294" count="1" selected="0">
            <x v="0"/>
          </reference>
          <reference field="1" count="1" selected="0">
            <x v="1"/>
          </reference>
        </references>
      </pivotArea>
    </chartFormat>
    <chartFormat chart="11" format="11" series="1">
      <pivotArea type="data" outline="0" fieldPosition="0">
        <references count="1">
          <reference field="4294967294" count="1" selected="0">
            <x v="0"/>
          </reference>
        </references>
      </pivotArea>
    </chartFormat>
    <chartFormat chart="11" format="12">
      <pivotArea type="data" outline="0" fieldPosition="0">
        <references count="2">
          <reference field="4294967294" count="1" selected="0">
            <x v="0"/>
          </reference>
          <reference field="1" count="1" selected="0">
            <x v="1"/>
          </reference>
        </references>
      </pivotArea>
    </chartFormat>
    <chartFormat chart="13" format="15" series="1">
      <pivotArea type="data" outline="0" fieldPosition="0">
        <references count="1">
          <reference field="4294967294" count="1" selected="0">
            <x v="0"/>
          </reference>
        </references>
      </pivotArea>
    </chartFormat>
    <chartFormat chart="13" format="16">
      <pivotArea type="data" outline="0" fieldPosition="0">
        <references count="2">
          <reference field="4294967294" count="1" selected="0">
            <x v="0"/>
          </reference>
          <reference field="1" count="1" selected="0">
            <x v="1"/>
          </reference>
        </references>
      </pivotArea>
    </chartFormat>
    <chartFormat chart="15" format="19" series="1">
      <pivotArea type="data" outline="0" fieldPosition="0">
        <references count="1">
          <reference field="4294967294" count="1" selected="0">
            <x v="0"/>
          </reference>
        </references>
      </pivotArea>
    </chartFormat>
    <chartFormat chart="15" format="20">
      <pivotArea type="data" outline="0" fieldPosition="0">
        <references count="2">
          <reference field="4294967294" count="1" selected="0">
            <x v="0"/>
          </reference>
          <reference field="1" count="1" selected="0">
            <x v="1"/>
          </reference>
        </references>
      </pivotArea>
    </chartFormat>
    <chartFormat chart="19" format="7" series="1">
      <pivotArea type="data" outline="0" fieldPosition="0">
        <references count="1">
          <reference field="4294967294" count="1" selected="0">
            <x v="0"/>
          </reference>
        </references>
      </pivotArea>
    </chartFormat>
    <chartFormat chart="19" format="8">
      <pivotArea type="data" outline="0" fieldPosition="0">
        <references count="2">
          <reference field="4294967294" count="1" selected="0">
            <x v="0"/>
          </reference>
          <reference field="1" count="1" selected="0">
            <x v="1"/>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10.xml><?xml version="1.0" encoding="utf-8"?>
<pivotTableDefinition xmlns="http://schemas.openxmlformats.org/spreadsheetml/2006/main" name="PivotTable19" cacheId="13" applyNumberFormats="0" applyBorderFormats="0" applyFontFormats="0" applyPatternFormats="0" applyAlignmentFormats="0" applyWidthHeightFormats="1" dataCaption="Values" tag="3bf2bc45-462a-4b98-9c07-01707e2ce9fe" updatedVersion="6" minRefreshableVersion="3" useAutoFormatting="1" itemPrintTitles="1" createdVersion="5" indent="0" outline="1" outlineData="1" multipleFieldFilters="0" chartFormat="18">
  <location ref="B3:C7" firstHeaderRow="1" firstDataRow="1" firstDataCol="1"/>
  <pivotFields count="3">
    <pivotField dataField="1" showAll="0"/>
    <pivotField axis="axisRow" allDrilled="1" showAll="0" dataSourceSort="1" defaultAttributeDrillState="1">
      <items count="4">
        <item x="0"/>
        <item x="1"/>
        <item x="2"/>
        <item t="default"/>
      </items>
    </pivotField>
    <pivotField allDrilled="1" showAll="0" dataSourceSort="1" defaultAttributeDrillState="1"/>
  </pivotFields>
  <rowFields count="1">
    <field x="1"/>
  </rowFields>
  <rowItems count="4">
    <i>
      <x/>
    </i>
    <i>
      <x v="1"/>
    </i>
    <i>
      <x v="2"/>
    </i>
    <i t="grand">
      <x/>
    </i>
  </rowItems>
  <colItems count="1">
    <i/>
  </colItems>
  <dataFields count="1">
    <dataField name="Sum of Loan Amount" fld="0" baseField="0" baseItem="0"/>
  </dataFields>
  <chartFormats count="24">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 count="1" selected="0">
            <x v="0"/>
          </reference>
        </references>
      </pivotArea>
    </chartFormat>
    <chartFormat chart="4" format="2">
      <pivotArea type="data" outline="0" fieldPosition="0">
        <references count="2">
          <reference field="4294967294" count="1" selected="0">
            <x v="0"/>
          </reference>
          <reference field="1" count="1" selected="0">
            <x v="1"/>
          </reference>
        </references>
      </pivotArea>
    </chartFormat>
    <chartFormat chart="4" format="3">
      <pivotArea type="data" outline="0" fieldPosition="0">
        <references count="2">
          <reference field="4294967294" count="1" selected="0">
            <x v="0"/>
          </reference>
          <reference field="1" count="1" selected="0">
            <x v="2"/>
          </reference>
        </references>
      </pivotArea>
    </chartFormat>
    <chartFormat chart="6" format="8" series="1">
      <pivotArea type="data" outline="0" fieldPosition="0">
        <references count="1">
          <reference field="4294967294" count="1" selected="0">
            <x v="0"/>
          </reference>
        </references>
      </pivotArea>
    </chartFormat>
    <chartFormat chart="6" format="9">
      <pivotArea type="data" outline="0" fieldPosition="0">
        <references count="2">
          <reference field="4294967294" count="1" selected="0">
            <x v="0"/>
          </reference>
          <reference field="1" count="1" selected="0">
            <x v="0"/>
          </reference>
        </references>
      </pivotArea>
    </chartFormat>
    <chartFormat chart="6" format="10">
      <pivotArea type="data" outline="0" fieldPosition="0">
        <references count="2">
          <reference field="4294967294" count="1" selected="0">
            <x v="0"/>
          </reference>
          <reference field="1" count="1" selected="0">
            <x v="1"/>
          </reference>
        </references>
      </pivotArea>
    </chartFormat>
    <chartFormat chart="6" format="11">
      <pivotArea type="data" outline="0" fieldPosition="0">
        <references count="2">
          <reference field="4294967294" count="1" selected="0">
            <x v="0"/>
          </reference>
          <reference field="1" count="1" selected="0">
            <x v="2"/>
          </reference>
        </references>
      </pivotArea>
    </chartFormat>
    <chartFormat chart="8" format="16" series="1">
      <pivotArea type="data" outline="0" fieldPosition="0">
        <references count="1">
          <reference field="4294967294" count="1" selected="0">
            <x v="0"/>
          </reference>
        </references>
      </pivotArea>
    </chartFormat>
    <chartFormat chart="8" format="17">
      <pivotArea type="data" outline="0" fieldPosition="0">
        <references count="2">
          <reference field="4294967294" count="1" selected="0">
            <x v="0"/>
          </reference>
          <reference field="1" count="1" selected="0">
            <x v="0"/>
          </reference>
        </references>
      </pivotArea>
    </chartFormat>
    <chartFormat chart="8" format="18">
      <pivotArea type="data" outline="0" fieldPosition="0">
        <references count="2">
          <reference field="4294967294" count="1" selected="0">
            <x v="0"/>
          </reference>
          <reference field="1" count="1" selected="0">
            <x v="1"/>
          </reference>
        </references>
      </pivotArea>
    </chartFormat>
    <chartFormat chart="8" format="19">
      <pivotArea type="data" outline="0" fieldPosition="0">
        <references count="2">
          <reference field="4294967294" count="1" selected="0">
            <x v="0"/>
          </reference>
          <reference field="1" count="1" selected="0">
            <x v="2"/>
          </reference>
        </references>
      </pivotArea>
    </chartFormat>
    <chartFormat chart="10" format="24" series="1">
      <pivotArea type="data" outline="0" fieldPosition="0">
        <references count="1">
          <reference field="4294967294" count="1" selected="0">
            <x v="0"/>
          </reference>
        </references>
      </pivotArea>
    </chartFormat>
    <chartFormat chart="10" format="25">
      <pivotArea type="data" outline="0" fieldPosition="0">
        <references count="2">
          <reference field="4294967294" count="1" selected="0">
            <x v="0"/>
          </reference>
          <reference field="1" count="1" selected="0">
            <x v="0"/>
          </reference>
        </references>
      </pivotArea>
    </chartFormat>
    <chartFormat chart="10" format="26">
      <pivotArea type="data" outline="0" fieldPosition="0">
        <references count="2">
          <reference field="4294967294" count="1" selected="0">
            <x v="0"/>
          </reference>
          <reference field="1" count="1" selected="0">
            <x v="1"/>
          </reference>
        </references>
      </pivotArea>
    </chartFormat>
    <chartFormat chart="10" format="27">
      <pivotArea type="data" outline="0" fieldPosition="0">
        <references count="2">
          <reference field="4294967294" count="1" selected="0">
            <x v="0"/>
          </reference>
          <reference field="1" count="1" selected="0">
            <x v="2"/>
          </reference>
        </references>
      </pivotArea>
    </chartFormat>
    <chartFormat chart="12" format="32" series="1">
      <pivotArea type="data" outline="0" fieldPosition="0">
        <references count="1">
          <reference field="4294967294" count="1" selected="0">
            <x v="0"/>
          </reference>
        </references>
      </pivotArea>
    </chartFormat>
    <chartFormat chart="12" format="33">
      <pivotArea type="data" outline="0" fieldPosition="0">
        <references count="2">
          <reference field="4294967294" count="1" selected="0">
            <x v="0"/>
          </reference>
          <reference field="1" count="1" selected="0">
            <x v="0"/>
          </reference>
        </references>
      </pivotArea>
    </chartFormat>
    <chartFormat chart="12" format="34">
      <pivotArea type="data" outline="0" fieldPosition="0">
        <references count="2">
          <reference field="4294967294" count="1" selected="0">
            <x v="0"/>
          </reference>
          <reference field="1" count="1" selected="0">
            <x v="1"/>
          </reference>
        </references>
      </pivotArea>
    </chartFormat>
    <chartFormat chart="12" format="35">
      <pivotArea type="data" outline="0" fieldPosition="0">
        <references count="2">
          <reference field="4294967294" count="1" selected="0">
            <x v="0"/>
          </reference>
          <reference field="1" count="1" selected="0">
            <x v="2"/>
          </reference>
        </references>
      </pivotArea>
    </chartFormat>
    <chartFormat chart="14" format="40" series="1">
      <pivotArea type="data" outline="0" fieldPosition="0">
        <references count="1">
          <reference field="4294967294" count="1" selected="0">
            <x v="0"/>
          </reference>
        </references>
      </pivotArea>
    </chartFormat>
    <chartFormat chart="14" format="41">
      <pivotArea type="data" outline="0" fieldPosition="0">
        <references count="2">
          <reference field="4294967294" count="1" selected="0">
            <x v="0"/>
          </reference>
          <reference field="1" count="1" selected="0">
            <x v="0"/>
          </reference>
        </references>
      </pivotArea>
    </chartFormat>
    <chartFormat chart="14" format="42">
      <pivotArea type="data" outline="0" fieldPosition="0">
        <references count="2">
          <reference field="4294967294" count="1" selected="0">
            <x v="0"/>
          </reference>
          <reference field="1" count="1" selected="0">
            <x v="1"/>
          </reference>
        </references>
      </pivotArea>
    </chartFormat>
    <chartFormat chart="14" format="43">
      <pivotArea type="data" outline="0" fieldPosition="0">
        <references count="2">
          <reference field="4294967294" count="1" selected="0">
            <x v="0"/>
          </reference>
          <reference field="1" count="1" selected="0">
            <x v="2"/>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11.xml><?xml version="1.0" encoding="utf-8"?>
<pivotTableDefinition xmlns="http://schemas.openxmlformats.org/spreadsheetml/2006/main" name="PivotTable19" cacheId="10" applyNumberFormats="0" applyBorderFormats="0" applyFontFormats="0" applyPatternFormats="0" applyAlignmentFormats="0" applyWidthHeightFormats="1" dataCaption="Values" tag="3e0fcfe0-df2d-4811-9b4f-5a2ae2b670c0" updatedVersion="6" minRefreshableVersion="3" useAutoFormatting="1" itemPrintTitles="1" createdVersion="5" indent="0" outline="1" outlineData="1" multipleFieldFilters="0" chartFormat="16">
  <location ref="B3:C8"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name="Sum of Loan Amount" fld="0" baseField="0" baseItem="0"/>
  </dataFields>
  <chartFormats count="3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1" count="1" selected="0">
            <x v="0"/>
          </reference>
        </references>
      </pivotArea>
    </chartFormat>
    <chartFormat chart="2" format="12">
      <pivotArea type="data" outline="0" fieldPosition="0">
        <references count="2">
          <reference field="4294967294" count="1" selected="0">
            <x v="0"/>
          </reference>
          <reference field="1" count="1" selected="0">
            <x v="1"/>
          </reference>
        </references>
      </pivotArea>
    </chartFormat>
    <chartFormat chart="2" format="13">
      <pivotArea type="data" outline="0" fieldPosition="0">
        <references count="2">
          <reference field="4294967294" count="1" selected="0">
            <x v="0"/>
          </reference>
          <reference field="1" count="1" selected="0">
            <x v="2"/>
          </reference>
        </references>
      </pivotArea>
    </chartFormat>
    <chartFormat chart="2" format="14">
      <pivotArea type="data" outline="0" fieldPosition="0">
        <references count="2">
          <reference field="4294967294" count="1" selected="0">
            <x v="0"/>
          </reference>
          <reference field="1" count="1" selected="0">
            <x v="3"/>
          </reference>
        </references>
      </pivotArea>
    </chartFormat>
    <chartFormat chart="4" format="20" series="1">
      <pivotArea type="data" outline="0" fieldPosition="0">
        <references count="1">
          <reference field="4294967294" count="1" selected="0">
            <x v="0"/>
          </reference>
        </references>
      </pivotArea>
    </chartFormat>
    <chartFormat chart="4" format="21">
      <pivotArea type="data" outline="0" fieldPosition="0">
        <references count="2">
          <reference field="4294967294" count="1" selected="0">
            <x v="0"/>
          </reference>
          <reference field="1" count="1" selected="0">
            <x v="0"/>
          </reference>
        </references>
      </pivotArea>
    </chartFormat>
    <chartFormat chart="4" format="22">
      <pivotArea type="data" outline="0" fieldPosition="0">
        <references count="2">
          <reference field="4294967294" count="1" selected="0">
            <x v="0"/>
          </reference>
          <reference field="1" count="1" selected="0">
            <x v="1"/>
          </reference>
        </references>
      </pivotArea>
    </chartFormat>
    <chartFormat chart="4" format="23">
      <pivotArea type="data" outline="0" fieldPosition="0">
        <references count="2">
          <reference field="4294967294" count="1" selected="0">
            <x v="0"/>
          </reference>
          <reference field="1" count="1" selected="0">
            <x v="2"/>
          </reference>
        </references>
      </pivotArea>
    </chartFormat>
    <chartFormat chart="4" format="24">
      <pivotArea type="data" outline="0" fieldPosition="0">
        <references count="2">
          <reference field="4294967294" count="1" selected="0">
            <x v="0"/>
          </reference>
          <reference field="1" count="1" selected="0">
            <x v="3"/>
          </reference>
        </references>
      </pivotArea>
    </chartFormat>
    <chartFormat chart="6" format="30" series="1">
      <pivotArea type="data" outline="0" fieldPosition="0">
        <references count="1">
          <reference field="4294967294" count="1" selected="0">
            <x v="0"/>
          </reference>
        </references>
      </pivotArea>
    </chartFormat>
    <chartFormat chart="6" format="31">
      <pivotArea type="data" outline="0" fieldPosition="0">
        <references count="2">
          <reference field="4294967294" count="1" selected="0">
            <x v="0"/>
          </reference>
          <reference field="1" count="1" selected="0">
            <x v="0"/>
          </reference>
        </references>
      </pivotArea>
    </chartFormat>
    <chartFormat chart="6" format="32">
      <pivotArea type="data" outline="0" fieldPosition="0">
        <references count="2">
          <reference field="4294967294" count="1" selected="0">
            <x v="0"/>
          </reference>
          <reference field="1" count="1" selected="0">
            <x v="1"/>
          </reference>
        </references>
      </pivotArea>
    </chartFormat>
    <chartFormat chart="6" format="33">
      <pivotArea type="data" outline="0" fieldPosition="0">
        <references count="2">
          <reference field="4294967294" count="1" selected="0">
            <x v="0"/>
          </reference>
          <reference field="1" count="1" selected="0">
            <x v="2"/>
          </reference>
        </references>
      </pivotArea>
    </chartFormat>
    <chartFormat chart="6" format="34">
      <pivotArea type="data" outline="0" fieldPosition="0">
        <references count="2">
          <reference field="4294967294" count="1" selected="0">
            <x v="0"/>
          </reference>
          <reference field="1" count="1" selected="0">
            <x v="3"/>
          </reference>
        </references>
      </pivotArea>
    </chartFormat>
    <chartFormat chart="8" format="40" series="1">
      <pivotArea type="data" outline="0" fieldPosition="0">
        <references count="1">
          <reference field="4294967294" count="1" selected="0">
            <x v="0"/>
          </reference>
        </references>
      </pivotArea>
    </chartFormat>
    <chartFormat chart="8" format="41">
      <pivotArea type="data" outline="0" fieldPosition="0">
        <references count="2">
          <reference field="4294967294" count="1" selected="0">
            <x v="0"/>
          </reference>
          <reference field="1" count="1" selected="0">
            <x v="0"/>
          </reference>
        </references>
      </pivotArea>
    </chartFormat>
    <chartFormat chart="8" format="42">
      <pivotArea type="data" outline="0" fieldPosition="0">
        <references count="2">
          <reference field="4294967294" count="1" selected="0">
            <x v="0"/>
          </reference>
          <reference field="1" count="1" selected="0">
            <x v="1"/>
          </reference>
        </references>
      </pivotArea>
    </chartFormat>
    <chartFormat chart="8" format="43">
      <pivotArea type="data" outline="0" fieldPosition="0">
        <references count="2">
          <reference field="4294967294" count="1" selected="0">
            <x v="0"/>
          </reference>
          <reference field="1" count="1" selected="0">
            <x v="2"/>
          </reference>
        </references>
      </pivotArea>
    </chartFormat>
    <chartFormat chart="8" format="44">
      <pivotArea type="data" outline="0" fieldPosition="0">
        <references count="2">
          <reference field="4294967294" count="1" selected="0">
            <x v="0"/>
          </reference>
          <reference field="1" count="1" selected="0">
            <x v="3"/>
          </reference>
        </references>
      </pivotArea>
    </chartFormat>
    <chartFormat chart="12" format="30" series="1">
      <pivotArea type="data" outline="0" fieldPosition="0">
        <references count="1">
          <reference field="4294967294" count="1" selected="0">
            <x v="0"/>
          </reference>
        </references>
      </pivotArea>
    </chartFormat>
    <chartFormat chart="12" format="31">
      <pivotArea type="data" outline="0" fieldPosition="0">
        <references count="2">
          <reference field="4294967294" count="1" selected="0">
            <x v="0"/>
          </reference>
          <reference field="1" count="1" selected="0">
            <x v="0"/>
          </reference>
        </references>
      </pivotArea>
    </chartFormat>
    <chartFormat chart="12" format="32">
      <pivotArea type="data" outline="0" fieldPosition="0">
        <references count="2">
          <reference field="4294967294" count="1" selected="0">
            <x v="0"/>
          </reference>
          <reference field="1" count="1" selected="0">
            <x v="1"/>
          </reference>
        </references>
      </pivotArea>
    </chartFormat>
    <chartFormat chart="12" format="33">
      <pivotArea type="data" outline="0" fieldPosition="0">
        <references count="2">
          <reference field="4294967294" count="1" selected="0">
            <x v="0"/>
          </reference>
          <reference field="1" count="1" selected="0">
            <x v="2"/>
          </reference>
        </references>
      </pivotArea>
    </chartFormat>
    <chartFormat chart="12" format="34">
      <pivotArea type="data" outline="0" fieldPosition="0">
        <references count="2">
          <reference field="4294967294" count="1" selected="0">
            <x v="0"/>
          </reference>
          <reference field="1" count="1" selected="0">
            <x v="3"/>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12.xml><?xml version="1.0" encoding="utf-8"?>
<pivotTableDefinition xmlns="http://schemas.openxmlformats.org/spreadsheetml/2006/main" name="PivotTable19" cacheId="9" applyNumberFormats="0" applyBorderFormats="0" applyFontFormats="0" applyPatternFormats="0" applyAlignmentFormats="0" applyWidthHeightFormats="1" dataCaption="Values" tag="f393ec6e-f7d6-4a7d-ab88-060cf60b2258" updatedVersion="6" minRefreshableVersion="3" useAutoFormatting="1" itemPrintTitles="1" createdVersion="5" indent="0" outline="1" outlineData="1" multipleFieldFilters="0" chartFormat="14">
  <location ref="B3:C9" firstHeaderRow="1" firstDataRow="1" firstDataCol="1"/>
  <pivotFields count="3">
    <pivotField axis="axisRow" allDrilled="1" showAll="0" dataSourceSort="1" defaultAttributeDrillState="1">
      <items count="6">
        <item x="0"/>
        <item x="1"/>
        <item x="2"/>
        <item x="3"/>
        <item x="4"/>
        <item t="default"/>
      </items>
    </pivotField>
    <pivotField dataField="1" showAll="0"/>
    <pivotField allDrilled="1" showAll="0" dataSourceSort="1" defaultAttributeDrillState="1"/>
  </pivotFields>
  <rowFields count="1">
    <field x="0"/>
  </rowFields>
  <rowItems count="6">
    <i>
      <x/>
    </i>
    <i>
      <x v="1"/>
    </i>
    <i>
      <x v="2"/>
    </i>
    <i>
      <x v="3"/>
    </i>
    <i>
      <x v="4"/>
    </i>
    <i t="grand">
      <x/>
    </i>
  </rowItems>
  <colItems count="1">
    <i/>
  </colItems>
  <dataFields count="1">
    <dataField name="Sum of Loan Amount" fld="1" baseField="0" baseItem="0"/>
  </dataFields>
  <chartFormats count="3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0" count="1" selected="0">
            <x v="0"/>
          </reference>
        </references>
      </pivotArea>
    </chartFormat>
    <chartFormat chart="2" format="14">
      <pivotArea type="data" outline="0" fieldPosition="0">
        <references count="2">
          <reference field="4294967294" count="1" selected="0">
            <x v="0"/>
          </reference>
          <reference field="0" count="1" selected="0">
            <x v="1"/>
          </reference>
        </references>
      </pivotArea>
    </chartFormat>
    <chartFormat chart="2" format="15">
      <pivotArea type="data" outline="0" fieldPosition="0">
        <references count="2">
          <reference field="4294967294" count="1" selected="0">
            <x v="0"/>
          </reference>
          <reference field="0" count="1" selected="0">
            <x v="2"/>
          </reference>
        </references>
      </pivotArea>
    </chartFormat>
    <chartFormat chart="2" format="16">
      <pivotArea type="data" outline="0" fieldPosition="0">
        <references count="2">
          <reference field="4294967294" count="1" selected="0">
            <x v="0"/>
          </reference>
          <reference field="0" count="1" selected="0">
            <x v="3"/>
          </reference>
        </references>
      </pivotArea>
    </chartFormat>
    <chartFormat chart="2" format="17">
      <pivotArea type="data" outline="0" fieldPosition="0">
        <references count="2">
          <reference field="4294967294" count="1" selected="0">
            <x v="0"/>
          </reference>
          <reference field="0" count="1" selected="0">
            <x v="4"/>
          </reference>
        </references>
      </pivotArea>
    </chartFormat>
    <chartFormat chart="4" format="24" series="1">
      <pivotArea type="data" outline="0" fieldPosition="0">
        <references count="1">
          <reference field="4294967294" count="1" selected="0">
            <x v="0"/>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4" format="26">
      <pivotArea type="data" outline="0" fieldPosition="0">
        <references count="2">
          <reference field="4294967294" count="1" selected="0">
            <x v="0"/>
          </reference>
          <reference field="0" count="1" selected="0">
            <x v="1"/>
          </reference>
        </references>
      </pivotArea>
    </chartFormat>
    <chartFormat chart="4" format="27">
      <pivotArea type="data" outline="0" fieldPosition="0">
        <references count="2">
          <reference field="4294967294" count="1" selected="0">
            <x v="0"/>
          </reference>
          <reference field="0" count="1" selected="0">
            <x v="2"/>
          </reference>
        </references>
      </pivotArea>
    </chartFormat>
    <chartFormat chart="4" format="28">
      <pivotArea type="data" outline="0" fieldPosition="0">
        <references count="2">
          <reference field="4294967294" count="1" selected="0">
            <x v="0"/>
          </reference>
          <reference field="0" count="1" selected="0">
            <x v="3"/>
          </reference>
        </references>
      </pivotArea>
    </chartFormat>
    <chartFormat chart="4" format="29">
      <pivotArea type="data" outline="0" fieldPosition="0">
        <references count="2">
          <reference field="4294967294" count="1" selected="0">
            <x v="0"/>
          </reference>
          <reference field="0" count="1" selected="0">
            <x v="4"/>
          </reference>
        </references>
      </pivotArea>
    </chartFormat>
    <chartFormat chart="6" format="36" series="1">
      <pivotArea type="data" outline="0" fieldPosition="0">
        <references count="1">
          <reference field="4294967294" count="1" selected="0">
            <x v="0"/>
          </reference>
        </references>
      </pivotArea>
    </chartFormat>
    <chartFormat chart="6" format="37">
      <pivotArea type="data" outline="0" fieldPosition="0">
        <references count="2">
          <reference field="4294967294" count="1" selected="0">
            <x v="0"/>
          </reference>
          <reference field="0" count="1" selected="0">
            <x v="0"/>
          </reference>
        </references>
      </pivotArea>
    </chartFormat>
    <chartFormat chart="6" format="38">
      <pivotArea type="data" outline="0" fieldPosition="0">
        <references count="2">
          <reference field="4294967294" count="1" selected="0">
            <x v="0"/>
          </reference>
          <reference field="0" count="1" selected="0">
            <x v="1"/>
          </reference>
        </references>
      </pivotArea>
    </chartFormat>
    <chartFormat chart="6" format="39">
      <pivotArea type="data" outline="0" fieldPosition="0">
        <references count="2">
          <reference field="4294967294" count="1" selected="0">
            <x v="0"/>
          </reference>
          <reference field="0" count="1" selected="0">
            <x v="2"/>
          </reference>
        </references>
      </pivotArea>
    </chartFormat>
    <chartFormat chart="6" format="40">
      <pivotArea type="data" outline="0" fieldPosition="0">
        <references count="2">
          <reference field="4294967294" count="1" selected="0">
            <x v="0"/>
          </reference>
          <reference field="0" count="1" selected="0">
            <x v="3"/>
          </reference>
        </references>
      </pivotArea>
    </chartFormat>
    <chartFormat chart="6" format="41">
      <pivotArea type="data" outline="0" fieldPosition="0">
        <references count="2">
          <reference field="4294967294" count="1" selected="0">
            <x v="0"/>
          </reference>
          <reference field="0" count="1" selected="0">
            <x v="4"/>
          </reference>
        </references>
      </pivotArea>
    </chartFormat>
    <chartFormat chart="8" format="48" series="1">
      <pivotArea type="data" outline="0" fieldPosition="0">
        <references count="1">
          <reference field="4294967294" count="1" selected="0">
            <x v="0"/>
          </reference>
        </references>
      </pivotArea>
    </chartFormat>
    <chartFormat chart="8" format="49">
      <pivotArea type="data" outline="0" fieldPosition="0">
        <references count="2">
          <reference field="4294967294" count="1" selected="0">
            <x v="0"/>
          </reference>
          <reference field="0" count="1" selected="0">
            <x v="0"/>
          </reference>
        </references>
      </pivotArea>
    </chartFormat>
    <chartFormat chart="8" format="50">
      <pivotArea type="data" outline="0" fieldPosition="0">
        <references count="2">
          <reference field="4294967294" count="1" selected="0">
            <x v="0"/>
          </reference>
          <reference field="0" count="1" selected="0">
            <x v="1"/>
          </reference>
        </references>
      </pivotArea>
    </chartFormat>
    <chartFormat chart="8" format="51">
      <pivotArea type="data" outline="0" fieldPosition="0">
        <references count="2">
          <reference field="4294967294" count="1" selected="0">
            <x v="0"/>
          </reference>
          <reference field="0" count="1" selected="0">
            <x v="2"/>
          </reference>
        </references>
      </pivotArea>
    </chartFormat>
    <chartFormat chart="8" format="52">
      <pivotArea type="data" outline="0" fieldPosition="0">
        <references count="2">
          <reference field="4294967294" count="1" selected="0">
            <x v="0"/>
          </reference>
          <reference field="0" count="1" selected="0">
            <x v="3"/>
          </reference>
        </references>
      </pivotArea>
    </chartFormat>
    <chartFormat chart="8" format="53">
      <pivotArea type="data" outline="0" fieldPosition="0">
        <references count="2">
          <reference field="4294967294" count="1" selected="0">
            <x v="0"/>
          </reference>
          <reference field="0" count="1" selected="0">
            <x v="4"/>
          </reference>
        </references>
      </pivotArea>
    </chartFormat>
    <chartFormat chart="10" format="60" series="1">
      <pivotArea type="data" outline="0" fieldPosition="0">
        <references count="1">
          <reference field="4294967294" count="1" selected="0">
            <x v="0"/>
          </reference>
        </references>
      </pivotArea>
    </chartFormat>
    <chartFormat chart="10" format="61">
      <pivotArea type="data" outline="0" fieldPosition="0">
        <references count="2">
          <reference field="4294967294" count="1" selected="0">
            <x v="0"/>
          </reference>
          <reference field="0" count="1" selected="0">
            <x v="0"/>
          </reference>
        </references>
      </pivotArea>
    </chartFormat>
    <chartFormat chart="10" format="62">
      <pivotArea type="data" outline="0" fieldPosition="0">
        <references count="2">
          <reference field="4294967294" count="1" selected="0">
            <x v="0"/>
          </reference>
          <reference field="0" count="1" selected="0">
            <x v="1"/>
          </reference>
        </references>
      </pivotArea>
    </chartFormat>
    <chartFormat chart="10" format="63">
      <pivotArea type="data" outline="0" fieldPosition="0">
        <references count="2">
          <reference field="4294967294" count="1" selected="0">
            <x v="0"/>
          </reference>
          <reference field="0" count="1" selected="0">
            <x v="2"/>
          </reference>
        </references>
      </pivotArea>
    </chartFormat>
    <chartFormat chart="10" format="64">
      <pivotArea type="data" outline="0" fieldPosition="0">
        <references count="2">
          <reference field="4294967294" count="1" selected="0">
            <x v="0"/>
          </reference>
          <reference field="0" count="1" selected="0">
            <x v="3"/>
          </reference>
        </references>
      </pivotArea>
    </chartFormat>
    <chartFormat chart="10" format="65">
      <pivotArea type="data" outline="0" fieldPosition="0">
        <references count="2">
          <reference field="4294967294" count="1" selected="0">
            <x v="0"/>
          </reference>
          <reference field="0" count="1" selected="0">
            <x v="4"/>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13.xml><?xml version="1.0" encoding="utf-8"?>
<pivotTableDefinition xmlns="http://schemas.openxmlformats.org/spreadsheetml/2006/main" name="PivotTable15" cacheId="12" applyNumberFormats="0" applyBorderFormats="0" applyFontFormats="0" applyPatternFormats="0" applyAlignmentFormats="0" applyWidthHeightFormats="1" dataCaption="Values" tag="9cc9a5f7-476a-4d5c-bcfd-d89dc76da888" updatedVersion="6" minRefreshableVersion="3" useAutoFormatting="1" itemPrintTitles="1" createdVersion="5" indent="0" outline="1" outlineData="1" multipleFieldFilters="0">
  <location ref="B3:C9" firstHeaderRow="1" firstDataRow="1" firstDataCol="1"/>
  <pivotFields count="3">
    <pivotField axis="axisRow" allDrilled="1" showAll="0" dataSourceSort="1" defaultAttributeDrillState="1">
      <items count="6">
        <item x="0"/>
        <item x="1"/>
        <item x="2"/>
        <item x="3"/>
        <item x="4"/>
        <item t="default"/>
      </items>
    </pivotField>
    <pivotField dataField="1" showAll="0"/>
    <pivotField allDrilled="1" showAll="0" dataSourceSort="1" defaultAttributeDrillState="1"/>
  </pivotFields>
  <rowFields count="1">
    <field x="0"/>
  </rowFields>
  <rowItems count="6">
    <i>
      <x/>
    </i>
    <i>
      <x v="1"/>
    </i>
    <i>
      <x v="2"/>
    </i>
    <i>
      <x v="3"/>
    </i>
    <i>
      <x v="4"/>
    </i>
    <i t="grand">
      <x/>
    </i>
  </rowItems>
  <colItems count="1">
    <i/>
  </colItems>
  <dataFields count="1">
    <dataField name="Sum of Loan Amount" fld="1"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14.xml><?xml version="1.0" encoding="utf-8"?>
<pivotTableDefinition xmlns="http://schemas.openxmlformats.org/spreadsheetml/2006/main" name="PivotTable12" cacheId="18" applyNumberFormats="0" applyBorderFormats="0" applyFontFormats="0" applyPatternFormats="0" applyAlignmentFormats="0" applyWidthHeightFormats="1" dataCaption="Values" tag="32f8b143-72bf-4278-a491-dd14c5abc54a" updatedVersion="6" minRefreshableVersion="3" useAutoFormatting="1" itemPrintTitles="1" createdVersion="5" indent="0" outline="1" outlineData="1" multipleFieldFilters="0" chartFormat="21">
  <location ref="B3:H10" firstHeaderRow="1" firstDataRow="2" firstDataCol="1"/>
  <pivotFields count="3">
    <pivotField axis="axisRow" allDrilled="1" showAll="0" measureFilter="1" dataSourceSort="1" defaultAttributeDrillState="1">
      <items count="6">
        <item x="0"/>
        <item x="1"/>
        <item x="2"/>
        <item x="3"/>
        <item x="4"/>
        <item t="default"/>
      </items>
    </pivotField>
    <pivotField dataField="1" showAll="0"/>
    <pivotField axis="axisCol" allDrilled="1" showAll="0" dataSourceSort="1" defaultAttributeDrillState="1">
      <items count="6">
        <item x="0"/>
        <item x="1"/>
        <item x="2"/>
        <item x="3"/>
        <item x="4"/>
        <item t="default"/>
      </items>
    </pivotField>
  </pivotFields>
  <rowFields count="1">
    <field x="0"/>
  </rowFields>
  <rowItems count="6">
    <i>
      <x/>
    </i>
    <i>
      <x v="1"/>
    </i>
    <i>
      <x v="2"/>
    </i>
    <i>
      <x v="3"/>
    </i>
    <i>
      <x v="4"/>
    </i>
    <i t="grand">
      <x/>
    </i>
  </rowItems>
  <colFields count="1">
    <field x="2"/>
  </colFields>
  <colItems count="6">
    <i>
      <x/>
    </i>
    <i>
      <x v="1"/>
    </i>
    <i>
      <x v="2"/>
    </i>
    <i>
      <x v="3"/>
    </i>
    <i>
      <x v="4"/>
    </i>
    <i t="grand">
      <x/>
    </i>
  </colItems>
  <dataFields count="1">
    <dataField name="Sum of Funded Amount" fld="1" baseField="0" baseItem="0"/>
  </dataFields>
  <chartFormats count="35">
    <chartFormat chart="2" format="50" series="1">
      <pivotArea type="data" outline="0" fieldPosition="0">
        <references count="2">
          <reference field="4294967294" count="1" selected="0">
            <x v="0"/>
          </reference>
          <reference field="2" count="1" selected="0">
            <x v="0"/>
          </reference>
        </references>
      </pivotArea>
    </chartFormat>
    <chartFormat chart="2" format="51" series="1">
      <pivotArea type="data" outline="0" fieldPosition="0">
        <references count="2">
          <reference field="4294967294" count="1" selected="0">
            <x v="0"/>
          </reference>
          <reference field="2" count="1" selected="0">
            <x v="1"/>
          </reference>
        </references>
      </pivotArea>
    </chartFormat>
    <chartFormat chart="2" format="52" series="1">
      <pivotArea type="data" outline="0" fieldPosition="0">
        <references count="2">
          <reference field="4294967294" count="1" selected="0">
            <x v="0"/>
          </reference>
          <reference field="2" count="1" selected="0">
            <x v="2"/>
          </reference>
        </references>
      </pivotArea>
    </chartFormat>
    <chartFormat chart="2" format="53" series="1">
      <pivotArea type="data" outline="0" fieldPosition="0">
        <references count="2">
          <reference field="4294967294" count="1" selected="0">
            <x v="0"/>
          </reference>
          <reference field="2" count="1" selected="0">
            <x v="3"/>
          </reference>
        </references>
      </pivotArea>
    </chartFormat>
    <chartFormat chart="2" format="54" series="1">
      <pivotArea type="data" outline="0" fieldPosition="0">
        <references count="2">
          <reference field="4294967294" count="1" selected="0">
            <x v="0"/>
          </reference>
          <reference field="2" count="1" selected="0">
            <x v="4"/>
          </reference>
        </references>
      </pivotArea>
    </chartFormat>
    <chartFormat chart="0" format="35" series="1">
      <pivotArea type="data" outline="0" fieldPosition="0">
        <references count="2">
          <reference field="4294967294" count="1" selected="0">
            <x v="0"/>
          </reference>
          <reference field="2" count="1" selected="0">
            <x v="0"/>
          </reference>
        </references>
      </pivotArea>
    </chartFormat>
    <chartFormat chart="0" format="36" series="1">
      <pivotArea type="data" outline="0" fieldPosition="0">
        <references count="2">
          <reference field="4294967294" count="1" selected="0">
            <x v="0"/>
          </reference>
          <reference field="2" count="1" selected="0">
            <x v="1"/>
          </reference>
        </references>
      </pivotArea>
    </chartFormat>
    <chartFormat chart="0" format="37" series="1">
      <pivotArea type="data" outline="0" fieldPosition="0">
        <references count="2">
          <reference field="4294967294" count="1" selected="0">
            <x v="0"/>
          </reference>
          <reference field="2" count="1" selected="0">
            <x v="2"/>
          </reference>
        </references>
      </pivotArea>
    </chartFormat>
    <chartFormat chart="0" format="38" series="1">
      <pivotArea type="data" outline="0" fieldPosition="0">
        <references count="2">
          <reference field="4294967294" count="1" selected="0">
            <x v="0"/>
          </reference>
          <reference field="2" count="1" selected="0">
            <x v="3"/>
          </reference>
        </references>
      </pivotArea>
    </chartFormat>
    <chartFormat chart="0" format="39" series="1">
      <pivotArea type="data" outline="0" fieldPosition="0">
        <references count="2">
          <reference field="4294967294" count="1" selected="0">
            <x v="0"/>
          </reference>
          <reference field="2" count="1" selected="0">
            <x v="4"/>
          </reference>
        </references>
      </pivotArea>
    </chartFormat>
    <chartFormat chart="8" format="60" series="1">
      <pivotArea type="data" outline="0" fieldPosition="0">
        <references count="2">
          <reference field="4294967294" count="1" selected="0">
            <x v="0"/>
          </reference>
          <reference field="2" count="1" selected="0">
            <x v="0"/>
          </reference>
        </references>
      </pivotArea>
    </chartFormat>
    <chartFormat chart="8" format="61" series="1">
      <pivotArea type="data" outline="0" fieldPosition="0">
        <references count="2">
          <reference field="4294967294" count="1" selected="0">
            <x v="0"/>
          </reference>
          <reference field="2" count="1" selected="0">
            <x v="1"/>
          </reference>
        </references>
      </pivotArea>
    </chartFormat>
    <chartFormat chart="8" format="62" series="1">
      <pivotArea type="data" outline="0" fieldPosition="0">
        <references count="2">
          <reference field="4294967294" count="1" selected="0">
            <x v="0"/>
          </reference>
          <reference field="2" count="1" selected="0">
            <x v="2"/>
          </reference>
        </references>
      </pivotArea>
    </chartFormat>
    <chartFormat chart="8" format="63" series="1">
      <pivotArea type="data" outline="0" fieldPosition="0">
        <references count="2">
          <reference field="4294967294" count="1" selected="0">
            <x v="0"/>
          </reference>
          <reference field="2" count="1" selected="0">
            <x v="3"/>
          </reference>
        </references>
      </pivotArea>
    </chartFormat>
    <chartFormat chart="8" format="64" series="1">
      <pivotArea type="data" outline="0" fieldPosition="0">
        <references count="2">
          <reference field="4294967294" count="1" selected="0">
            <x v="0"/>
          </reference>
          <reference field="2" count="1" selected="0">
            <x v="4"/>
          </reference>
        </references>
      </pivotArea>
    </chartFormat>
    <chartFormat chart="16" format="60" series="1">
      <pivotArea type="data" outline="0" fieldPosition="0">
        <references count="2">
          <reference field="4294967294" count="1" selected="0">
            <x v="0"/>
          </reference>
          <reference field="2" count="1" selected="0">
            <x v="0"/>
          </reference>
        </references>
      </pivotArea>
    </chartFormat>
    <chartFormat chart="16" format="61" series="1">
      <pivotArea type="data" outline="0" fieldPosition="0">
        <references count="2">
          <reference field="4294967294" count="1" selected="0">
            <x v="0"/>
          </reference>
          <reference field="2" count="1" selected="0">
            <x v="1"/>
          </reference>
        </references>
      </pivotArea>
    </chartFormat>
    <chartFormat chart="16" format="62" series="1">
      <pivotArea type="data" outline="0" fieldPosition="0">
        <references count="2">
          <reference field="4294967294" count="1" selected="0">
            <x v="0"/>
          </reference>
          <reference field="2" count="1" selected="0">
            <x v="2"/>
          </reference>
        </references>
      </pivotArea>
    </chartFormat>
    <chartFormat chart="16" format="63" series="1">
      <pivotArea type="data" outline="0" fieldPosition="0">
        <references count="2">
          <reference field="4294967294" count="1" selected="0">
            <x v="0"/>
          </reference>
          <reference field="2" count="1" selected="0">
            <x v="3"/>
          </reference>
        </references>
      </pivotArea>
    </chartFormat>
    <chartFormat chart="16" format="64" series="1">
      <pivotArea type="data" outline="0" fieldPosition="0">
        <references count="2">
          <reference field="4294967294" count="1" selected="0">
            <x v="0"/>
          </reference>
          <reference field="2" count="1" selected="0">
            <x v="4"/>
          </reference>
        </references>
      </pivotArea>
    </chartFormat>
    <chartFormat chart="18" format="70" series="1">
      <pivotArea type="data" outline="0" fieldPosition="0">
        <references count="2">
          <reference field="4294967294" count="1" selected="0">
            <x v="0"/>
          </reference>
          <reference field="2" count="1" selected="0">
            <x v="0"/>
          </reference>
        </references>
      </pivotArea>
    </chartFormat>
    <chartFormat chart="18" format="71" series="1">
      <pivotArea type="data" outline="0" fieldPosition="0">
        <references count="2">
          <reference field="4294967294" count="1" selected="0">
            <x v="0"/>
          </reference>
          <reference field="2" count="1" selected="0">
            <x v="1"/>
          </reference>
        </references>
      </pivotArea>
    </chartFormat>
    <chartFormat chart="18" format="72" series="1">
      <pivotArea type="data" outline="0" fieldPosition="0">
        <references count="2">
          <reference field="4294967294" count="1" selected="0">
            <x v="0"/>
          </reference>
          <reference field="2" count="1" selected="0">
            <x v="2"/>
          </reference>
        </references>
      </pivotArea>
    </chartFormat>
    <chartFormat chart="18" format="73" series="1">
      <pivotArea type="data" outline="0" fieldPosition="0">
        <references count="2">
          <reference field="4294967294" count="1" selected="0">
            <x v="0"/>
          </reference>
          <reference field="2" count="1" selected="0">
            <x v="3"/>
          </reference>
        </references>
      </pivotArea>
    </chartFormat>
    <chartFormat chart="18" format="74" series="1">
      <pivotArea type="data" outline="0" fieldPosition="0">
        <references count="2">
          <reference field="4294967294" count="1" selected="0">
            <x v="0"/>
          </reference>
          <reference field="2" count="1" selected="0">
            <x v="4"/>
          </reference>
        </references>
      </pivotArea>
    </chartFormat>
    <chartFormat chart="19" format="70" series="1">
      <pivotArea type="data" outline="0" fieldPosition="0">
        <references count="2">
          <reference field="4294967294" count="1" selected="0">
            <x v="0"/>
          </reference>
          <reference field="2" count="1" selected="0">
            <x v="0"/>
          </reference>
        </references>
      </pivotArea>
    </chartFormat>
    <chartFormat chart="19" format="71" series="1">
      <pivotArea type="data" outline="0" fieldPosition="0">
        <references count="2">
          <reference field="4294967294" count="1" selected="0">
            <x v="0"/>
          </reference>
          <reference field="2" count="1" selected="0">
            <x v="1"/>
          </reference>
        </references>
      </pivotArea>
    </chartFormat>
    <chartFormat chart="19" format="72" series="1">
      <pivotArea type="data" outline="0" fieldPosition="0">
        <references count="2">
          <reference field="4294967294" count="1" selected="0">
            <x v="0"/>
          </reference>
          <reference field="2" count="1" selected="0">
            <x v="2"/>
          </reference>
        </references>
      </pivotArea>
    </chartFormat>
    <chartFormat chart="19" format="73" series="1">
      <pivotArea type="data" outline="0" fieldPosition="0">
        <references count="2">
          <reference field="4294967294" count="1" selected="0">
            <x v="0"/>
          </reference>
          <reference field="2" count="1" selected="0">
            <x v="3"/>
          </reference>
        </references>
      </pivotArea>
    </chartFormat>
    <chartFormat chart="19" format="74" series="1">
      <pivotArea type="data" outline="0" fieldPosition="0">
        <references count="2">
          <reference field="4294967294" count="1" selected="0">
            <x v="0"/>
          </reference>
          <reference field="2" count="1" selected="0">
            <x v="4"/>
          </reference>
        </references>
      </pivotArea>
    </chartFormat>
    <chartFormat chart="20" format="70" series="1">
      <pivotArea type="data" outline="0" fieldPosition="0">
        <references count="2">
          <reference field="4294967294" count="1" selected="0">
            <x v="0"/>
          </reference>
          <reference field="2" count="1" selected="0">
            <x v="0"/>
          </reference>
        </references>
      </pivotArea>
    </chartFormat>
    <chartFormat chart="20" format="71" series="1">
      <pivotArea type="data" outline="0" fieldPosition="0">
        <references count="2">
          <reference field="4294967294" count="1" selected="0">
            <x v="0"/>
          </reference>
          <reference field="2" count="1" selected="0">
            <x v="1"/>
          </reference>
        </references>
      </pivotArea>
    </chartFormat>
    <chartFormat chart="20" format="72" series="1">
      <pivotArea type="data" outline="0" fieldPosition="0">
        <references count="2">
          <reference field="4294967294" count="1" selected="0">
            <x v="0"/>
          </reference>
          <reference field="2" count="1" selected="0">
            <x v="2"/>
          </reference>
        </references>
      </pivotArea>
    </chartFormat>
    <chartFormat chart="20" format="73" series="1">
      <pivotArea type="data" outline="0" fieldPosition="0">
        <references count="2">
          <reference field="4294967294" count="1" selected="0">
            <x v="0"/>
          </reference>
          <reference field="2" count="1" selected="0">
            <x v="3"/>
          </reference>
        </references>
      </pivotArea>
    </chartFormat>
    <chartFormat chart="20" format="74" series="1">
      <pivotArea type="data" outline="0" fieldPosition="0">
        <references count="2">
          <reference field="4294967294" count="1" selected="0">
            <x v="0"/>
          </reference>
          <reference field="2" count="1" selected="0">
            <x v="4"/>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23">
      <autoFilter ref="A1">
        <filterColumn colId="0">
          <top10 val="5" filterVal="5"/>
        </filterColumn>
      </autoFilter>
    </filter>
  </filters>
  <rowHierarchiesUsage count="1">
    <rowHierarchyUsage hierarchyUsage="86"/>
  </rowHierarchiesUsage>
  <colHierarchiesUsage count="1">
    <colHierarchyUsage hierarchyUsage="6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15.xml><?xml version="1.0" encoding="utf-8"?>
<pivotTableDefinition xmlns="http://schemas.openxmlformats.org/spreadsheetml/2006/main" name="PivotTable13" cacheId="8" applyNumberFormats="0" applyBorderFormats="0" applyFontFormats="0" applyPatternFormats="0" applyAlignmentFormats="0" applyWidthHeightFormats="1" dataCaption="Values" tag="b0631b94-9755-4900-aa6d-95d06b22d526" updatedVersion="6" minRefreshableVersion="3" useAutoFormatting="1" subtotalHiddenItems="1" itemPrintTitles="1" createdVersion="5" indent="0" outline="1" outlineData="1" multipleFieldFilters="0" chartFormat="13">
  <location ref="B3:C7" firstHeaderRow="1" firstDataRow="1" firstDataCol="1"/>
  <pivotFields count="3">
    <pivotField axis="axisRow" allDrilled="1" showAll="0" dataSourceSort="1" defaultAttributeDrillState="1">
      <items count="4">
        <item x="0"/>
        <item x="1"/>
        <item x="2"/>
        <item t="default"/>
      </items>
    </pivotField>
    <pivotField dataField="1" showAll="0"/>
    <pivotField allDrilled="1" showAll="0" dataSourceSort="1" defaultAttributeDrillState="1"/>
  </pivotFields>
  <rowFields count="1">
    <field x="0"/>
  </rowFields>
  <rowItems count="4">
    <i>
      <x/>
    </i>
    <i>
      <x v="1"/>
    </i>
    <i>
      <x v="2"/>
    </i>
    <i t="grand">
      <x/>
    </i>
  </rowItems>
  <colItems count="1">
    <i/>
  </colItems>
  <dataFields count="1">
    <dataField name="Sum of Loan Amount" fld="1" baseField="0" baseItem="0"/>
  </dataFields>
  <chartFormats count="2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0" count="1" selected="0">
            <x v="0"/>
          </reference>
        </references>
      </pivotArea>
    </chartFormat>
    <chartFormat chart="2" format="14">
      <pivotArea type="data" outline="0" fieldPosition="0">
        <references count="2">
          <reference field="4294967294" count="1" selected="0">
            <x v="0"/>
          </reference>
          <reference field="0" count="1" selected="0">
            <x v="1"/>
          </reference>
        </references>
      </pivotArea>
    </chartFormat>
    <chartFormat chart="2" format="15">
      <pivotArea type="data" outline="0" fieldPosition="0">
        <references count="2">
          <reference field="4294967294" count="1" selected="0">
            <x v="0"/>
          </reference>
          <reference field="0" count="1" selected="0">
            <x v="2"/>
          </reference>
        </references>
      </pivotArea>
    </chartFormat>
    <chartFormat chart="6" format="20" series="1">
      <pivotArea type="data" outline="0" fieldPosition="0">
        <references count="1">
          <reference field="4294967294" count="1" selected="0">
            <x v="0"/>
          </reference>
        </references>
      </pivotArea>
    </chartFormat>
    <chartFormat chart="6" format="21">
      <pivotArea type="data" outline="0" fieldPosition="0">
        <references count="2">
          <reference field="4294967294" count="1" selected="0">
            <x v="0"/>
          </reference>
          <reference field="0" count="1" selected="0">
            <x v="0"/>
          </reference>
        </references>
      </pivotArea>
    </chartFormat>
    <chartFormat chart="6" format="22">
      <pivotArea type="data" outline="0" fieldPosition="0">
        <references count="2">
          <reference field="4294967294" count="1" selected="0">
            <x v="0"/>
          </reference>
          <reference field="0" count="1" selected="0">
            <x v="1"/>
          </reference>
        </references>
      </pivotArea>
    </chartFormat>
    <chartFormat chart="6" format="23">
      <pivotArea type="data" outline="0" fieldPosition="0">
        <references count="2">
          <reference field="4294967294" count="1" selected="0">
            <x v="0"/>
          </reference>
          <reference field="0" count="1" selected="0">
            <x v="2"/>
          </reference>
        </references>
      </pivotArea>
    </chartFormat>
    <chartFormat chart="8" format="28" series="1">
      <pivotArea type="data" outline="0" fieldPosition="0">
        <references count="1">
          <reference field="4294967294" count="1" selected="0">
            <x v="0"/>
          </reference>
        </references>
      </pivotArea>
    </chartFormat>
    <chartFormat chart="8" format="29">
      <pivotArea type="data" outline="0" fieldPosition="0">
        <references count="2">
          <reference field="4294967294" count="1" selected="0">
            <x v="0"/>
          </reference>
          <reference field="0" count="1" selected="0">
            <x v="0"/>
          </reference>
        </references>
      </pivotArea>
    </chartFormat>
    <chartFormat chart="8" format="30">
      <pivotArea type="data" outline="0" fieldPosition="0">
        <references count="2">
          <reference field="4294967294" count="1" selected="0">
            <x v="0"/>
          </reference>
          <reference field="0" count="1" selected="0">
            <x v="1"/>
          </reference>
        </references>
      </pivotArea>
    </chartFormat>
    <chartFormat chart="8" format="31">
      <pivotArea type="data" outline="0" fieldPosition="0">
        <references count="2">
          <reference field="4294967294" count="1" selected="0">
            <x v="0"/>
          </reference>
          <reference field="0" count="1" selected="0">
            <x v="2"/>
          </reference>
        </references>
      </pivotArea>
    </chartFormat>
    <chartFormat chart="10" format="36" series="1">
      <pivotArea type="data" outline="0" fieldPosition="0">
        <references count="1">
          <reference field="4294967294" count="1" selected="0">
            <x v="0"/>
          </reference>
        </references>
      </pivotArea>
    </chartFormat>
    <chartFormat chart="10" format="37">
      <pivotArea type="data" outline="0" fieldPosition="0">
        <references count="2">
          <reference field="4294967294" count="1" selected="0">
            <x v="0"/>
          </reference>
          <reference field="0" count="1" selected="0">
            <x v="0"/>
          </reference>
        </references>
      </pivotArea>
    </chartFormat>
    <chartFormat chart="10" format="38">
      <pivotArea type="data" outline="0" fieldPosition="0">
        <references count="2">
          <reference field="4294967294" count="1" selected="0">
            <x v="0"/>
          </reference>
          <reference field="0" count="1" selected="0">
            <x v="1"/>
          </reference>
        </references>
      </pivotArea>
    </chartFormat>
    <chartFormat chart="10" format="39">
      <pivotArea type="data" outline="0" fieldPosition="0">
        <references count="2">
          <reference field="4294967294" count="1" selected="0">
            <x v="0"/>
          </reference>
          <reference field="0" count="1" selected="0">
            <x v="2"/>
          </reference>
        </references>
      </pivotArea>
    </chartFormat>
    <chartFormat chart="12" format="44" series="1">
      <pivotArea type="data" outline="0" fieldPosition="0">
        <references count="1">
          <reference field="4294967294" count="1" selected="0">
            <x v="0"/>
          </reference>
        </references>
      </pivotArea>
    </chartFormat>
    <chartFormat chart="12" format="45">
      <pivotArea type="data" outline="0" fieldPosition="0">
        <references count="2">
          <reference field="4294967294" count="1" selected="0">
            <x v="0"/>
          </reference>
          <reference field="0" count="1" selected="0">
            <x v="0"/>
          </reference>
        </references>
      </pivotArea>
    </chartFormat>
    <chartFormat chart="12" format="46">
      <pivotArea type="data" outline="0" fieldPosition="0">
        <references count="2">
          <reference field="4294967294" count="1" selected="0">
            <x v="0"/>
          </reference>
          <reference field="0" count="1" selected="0">
            <x v="1"/>
          </reference>
        </references>
      </pivotArea>
    </chartFormat>
    <chartFormat chart="12" format="47">
      <pivotArea type="data" outline="0" fieldPosition="0">
        <references count="2">
          <reference field="4294967294" count="1" selected="0">
            <x v="0"/>
          </reference>
          <reference field="0" count="1" selected="0">
            <x v="2"/>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16.xml><?xml version="1.0" encoding="utf-8"?>
<pivotTableDefinition xmlns="http://schemas.openxmlformats.org/spreadsheetml/2006/main" name="PivotTable5" cacheId="16" applyNumberFormats="0" applyBorderFormats="0" applyFontFormats="0" applyPatternFormats="0" applyAlignmentFormats="0" applyWidthHeightFormats="1" dataCaption="Values" tag="1cec619c-d77d-4584-bbc0-6e4727ba97de" updatedVersion="6" minRefreshableVersion="3" useAutoFormatting="1" itemPrintTitles="1" createdVersion="5" indent="0" outline="1" outlineData="1" multipleFieldFilters="0" chartFormat="14">
  <location ref="B3:C6" firstHeaderRow="1" firstDataRow="1" firstDataCol="1"/>
  <pivotFields count="3">
    <pivotField axis="axisRow" allDrilled="1" showAll="0" dataSourceSort="1" defaultAttributeDrillState="1">
      <items count="3">
        <item x="0"/>
        <item x="1"/>
        <item t="default"/>
      </items>
    </pivotField>
    <pivotField dataField="1" showAll="0"/>
    <pivotField allDrilled="1" showAll="0" dataSourceSort="1" defaultAttributeDrillState="1"/>
  </pivotFields>
  <rowFields count="1">
    <field x="0"/>
  </rowFields>
  <rowItems count="3">
    <i>
      <x/>
    </i>
    <i>
      <x v="1"/>
    </i>
    <i t="grand">
      <x/>
    </i>
  </rowItems>
  <colItems count="1">
    <i/>
  </colItems>
  <dataFields count="1">
    <dataField name="Sum of Fact Repayment.Total Fees" fld="1" baseField="0" baseItem="0"/>
  </dataFields>
  <chartFormats count="1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 chart="7" format="12" series="1">
      <pivotArea type="data" outline="0" fieldPosition="0">
        <references count="1">
          <reference field="4294967294" count="1" selected="0">
            <x v="0"/>
          </reference>
        </references>
      </pivotArea>
    </chartFormat>
    <chartFormat chart="7" format="13">
      <pivotArea type="data" outline="0" fieldPosition="0">
        <references count="2">
          <reference field="4294967294" count="1" selected="0">
            <x v="0"/>
          </reference>
          <reference field="0" count="1" selected="0">
            <x v="0"/>
          </reference>
        </references>
      </pivotArea>
    </chartFormat>
    <chartFormat chart="7" format="14">
      <pivotArea type="data" outline="0" fieldPosition="0">
        <references count="2">
          <reference field="4294967294" count="1" selected="0">
            <x v="0"/>
          </reference>
          <reference field="0" count="1" selected="0">
            <x v="1"/>
          </reference>
        </references>
      </pivotArea>
    </chartFormat>
    <chartFormat chart="9" format="18" series="1">
      <pivotArea type="data" outline="0" fieldPosition="0">
        <references count="1">
          <reference field="4294967294" count="1" selected="0">
            <x v="0"/>
          </reference>
        </references>
      </pivotArea>
    </chartFormat>
    <chartFormat chart="9" format="19">
      <pivotArea type="data" outline="0" fieldPosition="0">
        <references count="2">
          <reference field="4294967294" count="1" selected="0">
            <x v="0"/>
          </reference>
          <reference field="0" count="1" selected="0">
            <x v="0"/>
          </reference>
        </references>
      </pivotArea>
    </chartFormat>
    <chartFormat chart="9" format="20">
      <pivotArea type="data" outline="0" fieldPosition="0">
        <references count="2">
          <reference field="4294967294" count="1" selected="0">
            <x v="0"/>
          </reference>
          <reference field="0" count="1" selected="0">
            <x v="1"/>
          </reference>
        </references>
      </pivotArea>
    </chartFormat>
    <chartFormat chart="11" format="24" series="1">
      <pivotArea type="data" outline="0" fieldPosition="0">
        <references count="1">
          <reference field="4294967294" count="1" selected="0">
            <x v="0"/>
          </reference>
        </references>
      </pivotArea>
    </chartFormat>
    <chartFormat chart="11" format="25">
      <pivotArea type="data" outline="0" fieldPosition="0">
        <references count="2">
          <reference field="4294967294" count="1" selected="0">
            <x v="0"/>
          </reference>
          <reference field="0" count="1" selected="0">
            <x v="0"/>
          </reference>
        </references>
      </pivotArea>
    </chartFormat>
    <chartFormat chart="11" format="26">
      <pivotArea type="data" outline="0" fieldPosition="0">
        <references count="2">
          <reference field="4294967294" count="1" selected="0">
            <x v="0"/>
          </reference>
          <reference field="0" count="1" selected="0">
            <x v="1"/>
          </reference>
        </references>
      </pivotArea>
    </chartFormat>
    <chartFormat chart="13" format="30" series="1">
      <pivotArea type="data" outline="0" fieldPosition="0">
        <references count="1">
          <reference field="4294967294" count="1" selected="0">
            <x v="0"/>
          </reference>
        </references>
      </pivotArea>
    </chartFormat>
    <chartFormat chart="13" format="31">
      <pivotArea type="data" outline="0" fieldPosition="0">
        <references count="2">
          <reference field="4294967294" count="1" selected="0">
            <x v="0"/>
          </reference>
          <reference field="0" count="1" selected="0">
            <x v="0"/>
          </reference>
        </references>
      </pivotArea>
    </chartFormat>
    <chartFormat chart="13" format="32">
      <pivotArea type="data" outline="0" fieldPosition="0">
        <references count="2">
          <reference field="4294967294" count="1" selected="0">
            <x v="0"/>
          </reference>
          <reference field="0" count="1" selected="0">
            <x v="1"/>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17.xml><?xml version="1.0" encoding="utf-8"?>
<pivotTableDefinition xmlns="http://schemas.openxmlformats.org/spreadsheetml/2006/main" name="PivotTable4" cacheId="15" applyNumberFormats="0" applyBorderFormats="0" applyFontFormats="0" applyPatternFormats="0" applyAlignmentFormats="0" applyWidthHeightFormats="1" dataCaption="Values" tag="26333cf0-4d44-4cd2-988c-93b770f2ac10" updatedVersion="6" minRefreshableVersion="3" useAutoFormatting="1" itemPrintTitles="1" createdVersion="5" indent="0" outline="1" outlineData="1" multipleFieldFilters="0" chartFormat="13">
  <location ref="B3:C7" firstHeaderRow="1" firstDataRow="1" firstDataCol="1"/>
  <pivotFields count="3">
    <pivotField axis="axisRow" allDrilled="1" showAll="0" dataSourceSort="1" defaultAttributeDrillState="1">
      <items count="4">
        <item x="0"/>
        <item x="1"/>
        <item x="2"/>
        <item t="default"/>
      </items>
    </pivotField>
    <pivotField dataField="1" showAll="0"/>
    <pivotField allDrilled="1" showAll="0" dataSourceSort="1" defaultAttributeDrillState="1"/>
  </pivotFields>
  <rowFields count="1">
    <field x="0"/>
  </rowFields>
  <rowItems count="4">
    <i>
      <x/>
    </i>
    <i>
      <x v="1"/>
    </i>
    <i>
      <x v="2"/>
    </i>
    <i t="grand">
      <x/>
    </i>
  </rowItems>
  <colItems count="1">
    <i/>
  </colItems>
  <dataFields count="1">
    <dataField name="Sum of Fact Repayment.Total Pymnt" fld="1" baseField="0" baseItem="0"/>
  </dataFields>
  <chartFormats count="2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0" count="1" selected="0">
            <x v="0"/>
          </reference>
        </references>
      </pivotArea>
    </chartFormat>
    <chartFormat chart="2" format="10">
      <pivotArea type="data" outline="0" fieldPosition="0">
        <references count="2">
          <reference field="4294967294" count="1" selected="0">
            <x v="0"/>
          </reference>
          <reference field="0" count="1" selected="0">
            <x v="1"/>
          </reference>
        </references>
      </pivotArea>
    </chartFormat>
    <chartFormat chart="2" format="11">
      <pivotArea type="data" outline="0" fieldPosition="0">
        <references count="2">
          <reference field="4294967294" count="1" selected="0">
            <x v="0"/>
          </reference>
          <reference field="0" count="1" selected="0">
            <x v="2"/>
          </reference>
        </references>
      </pivotArea>
    </chartFormat>
    <chartFormat chart="4" format="16" series="1">
      <pivotArea type="data" outline="0" fieldPosition="0">
        <references count="1">
          <reference field="4294967294" count="1" selected="0">
            <x v="0"/>
          </reference>
        </references>
      </pivotArea>
    </chartFormat>
    <chartFormat chart="4" format="17">
      <pivotArea type="data" outline="0" fieldPosition="0">
        <references count="2">
          <reference field="4294967294" count="1" selected="0">
            <x v="0"/>
          </reference>
          <reference field="0" count="1" selected="0">
            <x v="0"/>
          </reference>
        </references>
      </pivotArea>
    </chartFormat>
    <chartFormat chart="4" format="18">
      <pivotArea type="data" outline="0" fieldPosition="0">
        <references count="2">
          <reference field="4294967294" count="1" selected="0">
            <x v="0"/>
          </reference>
          <reference field="0" count="1" selected="0">
            <x v="1"/>
          </reference>
        </references>
      </pivotArea>
    </chartFormat>
    <chartFormat chart="4" format="19">
      <pivotArea type="data" outline="0" fieldPosition="0">
        <references count="2">
          <reference field="4294967294" count="1" selected="0">
            <x v="0"/>
          </reference>
          <reference field="0" count="1" selected="0">
            <x v="2"/>
          </reference>
        </references>
      </pivotArea>
    </chartFormat>
    <chartFormat chart="6" format="24" series="1">
      <pivotArea type="data" outline="0" fieldPosition="0">
        <references count="1">
          <reference field="4294967294" count="1" selected="0">
            <x v="0"/>
          </reference>
        </references>
      </pivotArea>
    </chartFormat>
    <chartFormat chart="6" format="25">
      <pivotArea type="data" outline="0" fieldPosition="0">
        <references count="2">
          <reference field="4294967294" count="1" selected="0">
            <x v="0"/>
          </reference>
          <reference field="0" count="1" selected="0">
            <x v="0"/>
          </reference>
        </references>
      </pivotArea>
    </chartFormat>
    <chartFormat chart="6" format="26">
      <pivotArea type="data" outline="0" fieldPosition="0">
        <references count="2">
          <reference field="4294967294" count="1" selected="0">
            <x v="0"/>
          </reference>
          <reference field="0" count="1" selected="0">
            <x v="1"/>
          </reference>
        </references>
      </pivotArea>
    </chartFormat>
    <chartFormat chart="6" format="27">
      <pivotArea type="data" outline="0" fieldPosition="0">
        <references count="2">
          <reference field="4294967294" count="1" selected="0">
            <x v="0"/>
          </reference>
          <reference field="0" count="1" selected="0">
            <x v="2"/>
          </reference>
        </references>
      </pivotArea>
    </chartFormat>
    <chartFormat chart="8" format="32" series="1">
      <pivotArea type="data" outline="0" fieldPosition="0">
        <references count="1">
          <reference field="4294967294" count="1" selected="0">
            <x v="0"/>
          </reference>
        </references>
      </pivotArea>
    </chartFormat>
    <chartFormat chart="8" format="33">
      <pivotArea type="data" outline="0" fieldPosition="0">
        <references count="2">
          <reference field="4294967294" count="1" selected="0">
            <x v="0"/>
          </reference>
          <reference field="0" count="1" selected="0">
            <x v="0"/>
          </reference>
        </references>
      </pivotArea>
    </chartFormat>
    <chartFormat chart="8" format="34">
      <pivotArea type="data" outline="0" fieldPosition="0">
        <references count="2">
          <reference field="4294967294" count="1" selected="0">
            <x v="0"/>
          </reference>
          <reference field="0" count="1" selected="0">
            <x v="1"/>
          </reference>
        </references>
      </pivotArea>
    </chartFormat>
    <chartFormat chart="8" format="35">
      <pivotArea type="data" outline="0" fieldPosition="0">
        <references count="2">
          <reference field="4294967294" count="1" selected="0">
            <x v="0"/>
          </reference>
          <reference field="0" count="1" selected="0">
            <x v="2"/>
          </reference>
        </references>
      </pivotArea>
    </chartFormat>
    <chartFormat chart="10" format="40" series="1">
      <pivotArea type="data" outline="0" fieldPosition="0">
        <references count="1">
          <reference field="4294967294" count="1" selected="0">
            <x v="0"/>
          </reference>
        </references>
      </pivotArea>
    </chartFormat>
    <chartFormat chart="10" format="41">
      <pivotArea type="data" outline="0" fieldPosition="0">
        <references count="2">
          <reference field="4294967294" count="1" selected="0">
            <x v="0"/>
          </reference>
          <reference field="0" count="1" selected="0">
            <x v="0"/>
          </reference>
        </references>
      </pivotArea>
    </chartFormat>
    <chartFormat chart="10" format="42">
      <pivotArea type="data" outline="0" fieldPosition="0">
        <references count="2">
          <reference field="4294967294" count="1" selected="0">
            <x v="0"/>
          </reference>
          <reference field="0" count="1" selected="0">
            <x v="1"/>
          </reference>
        </references>
      </pivotArea>
    </chartFormat>
    <chartFormat chart="10" format="43">
      <pivotArea type="data" outline="0" fieldPosition="0">
        <references count="2">
          <reference field="4294967294" count="1" selected="0">
            <x v="0"/>
          </reference>
          <reference field="0" count="1" selected="0">
            <x v="2"/>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activeTabTopLevelEntity name="[Fact Repayment]"/>
        <x15:activeTabTopLevelEntity name="[Dim Client]"/>
        <x15:activeTabTopLevelEntity name="[Dim Branch]"/>
      </x15:pivotTableUISettings>
    </ext>
  </extLst>
</pivotTableDefinition>
</file>

<file path=xl/pivotTables/pivotTable18.xml><?xml version="1.0" encoding="utf-8"?>
<pivotTableDefinition xmlns="http://schemas.openxmlformats.org/spreadsheetml/2006/main" name="PivotTable3" cacheId="14" applyNumberFormats="0" applyBorderFormats="0" applyFontFormats="0" applyPatternFormats="0" applyAlignmentFormats="0" applyWidthHeightFormats="1" dataCaption="Values" tag="7ec7725b-ce23-4f25-a38d-0fc5c8c397ca" updatedVersion="6" minRefreshableVersion="3" useAutoFormatting="1" itemPrintTitles="1" createdVersion="5" indent="0" outline="1" outlineData="1" multipleFieldFilters="0" chartFormat="21">
  <location ref="B3:D8" firstHeaderRow="0" firstDataRow="1" firstDataCol="1"/>
  <pivotFields count="4">
    <pivotField axis="axisRow" allDrilled="1" showAll="0" dataSourceSort="1" defaultAttributeDrillState="1">
      <items count="5">
        <item x="0"/>
        <item x="1"/>
        <item x="2"/>
        <item x="3"/>
        <item t="default"/>
      </items>
    </pivotField>
    <pivotField dataField="1" showAll="0"/>
    <pivotField dataField="1" showAll="0"/>
    <pivotField allDrilled="1" showAll="0" dataSourceSort="1" defaultAttributeDrillState="1"/>
  </pivotFields>
  <rowFields count="1">
    <field x="0"/>
  </rowFields>
  <rowItems count="5">
    <i>
      <x/>
    </i>
    <i>
      <x v="1"/>
    </i>
    <i>
      <x v="2"/>
    </i>
    <i>
      <x v="3"/>
    </i>
    <i t="grand">
      <x/>
    </i>
  </rowItems>
  <colFields count="1">
    <field x="-2"/>
  </colFields>
  <colItems count="2">
    <i>
      <x/>
    </i>
    <i i="1">
      <x v="1"/>
    </i>
  </colItems>
  <dataFields count="2">
    <dataField name="Sum of Funded Amount" fld="1" baseField="0" baseItem="0"/>
    <dataField name="Sum of Loan Amount" fld="2" baseField="0" baseItem="0"/>
  </dataFields>
  <chartFormats count="6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 chart="4" format="8"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1"/>
          </reference>
        </references>
      </pivotArea>
    </chartFormat>
    <chartFormat chart="6" format="12" series="1">
      <pivotArea type="data" outline="0" fieldPosition="0">
        <references count="1">
          <reference field="4294967294" count="1" selected="0">
            <x v="0"/>
          </reference>
        </references>
      </pivotArea>
    </chartFormat>
    <chartFormat chart="6" format="13" series="1">
      <pivotArea type="data" outline="0" fieldPosition="0">
        <references count="1">
          <reference field="4294967294" count="1" selected="0">
            <x v="1"/>
          </reference>
        </references>
      </pivotArea>
    </chartFormat>
    <chartFormat chart="8" format="16" series="1">
      <pivotArea type="data" outline="0" fieldPosition="0">
        <references count="1">
          <reference field="4294967294" count="1" selected="0">
            <x v="0"/>
          </reference>
        </references>
      </pivotArea>
    </chartFormat>
    <chartFormat chart="8" format="17" series="1">
      <pivotArea type="data" outline="0" fieldPosition="0">
        <references count="1">
          <reference field="4294967294" count="1" selected="0">
            <x v="1"/>
          </reference>
        </references>
      </pivotArea>
    </chartFormat>
    <chartFormat chart="10" format="20" series="1">
      <pivotArea type="data" outline="0" fieldPosition="0">
        <references count="1">
          <reference field="4294967294" count="1" selected="0">
            <x v="0"/>
          </reference>
        </references>
      </pivotArea>
    </chartFormat>
    <chartFormat chart="10" format="21" series="1">
      <pivotArea type="data" outline="0" fieldPosition="0">
        <references count="1">
          <reference field="4294967294" count="1" selected="0">
            <x v="1"/>
          </reference>
        </references>
      </pivotArea>
    </chartFormat>
    <chartFormat chart="2" format="6">
      <pivotArea type="data" outline="0" fieldPosition="0">
        <references count="2">
          <reference field="4294967294" count="1" selected="0">
            <x v="1"/>
          </reference>
          <reference field="0" count="1" selected="0">
            <x v="3"/>
          </reference>
        </references>
      </pivotArea>
    </chartFormat>
    <chartFormat chart="2" format="7">
      <pivotArea type="data" outline="0" fieldPosition="0">
        <references count="2">
          <reference field="4294967294" count="1" selected="0">
            <x v="1"/>
          </reference>
          <reference field="0" count="1" selected="0">
            <x v="2"/>
          </reference>
        </references>
      </pivotArea>
    </chartFormat>
    <chartFormat chart="2" format="8">
      <pivotArea type="data" outline="0" fieldPosition="0">
        <references count="2">
          <reference field="4294967294" count="1" selected="0">
            <x v="1"/>
          </reference>
          <reference field="0" count="1" selected="0">
            <x v="1"/>
          </reference>
        </references>
      </pivotArea>
    </chartFormat>
    <chartFormat chart="2" format="9">
      <pivotArea type="data" outline="0" fieldPosition="0">
        <references count="2">
          <reference field="4294967294" count="1" selected="0">
            <x v="1"/>
          </reference>
          <reference field="0" count="1" selected="0">
            <x v="0"/>
          </reference>
        </references>
      </pivotArea>
    </chartFormat>
    <chartFormat chart="2" format="10">
      <pivotArea type="data" outline="0" fieldPosition="0">
        <references count="2">
          <reference field="4294967294" count="1" selected="0">
            <x v="0"/>
          </reference>
          <reference field="0" count="1" selected="0">
            <x v="1"/>
          </reference>
        </references>
      </pivotArea>
    </chartFormat>
    <chartFormat chart="2" format="11">
      <pivotArea type="data" outline="0" fieldPosition="0">
        <references count="2">
          <reference field="4294967294" count="1" selected="0">
            <x v="0"/>
          </reference>
          <reference field="0" count="1" selected="0">
            <x v="3"/>
          </reference>
        </references>
      </pivotArea>
    </chartFormat>
    <chartFormat chart="2" format="12">
      <pivotArea type="data" outline="0" fieldPosition="0">
        <references count="2">
          <reference field="4294967294" count="1" selected="0">
            <x v="0"/>
          </reference>
          <reference field="0" count="1" selected="0">
            <x v="2"/>
          </reference>
        </references>
      </pivotArea>
    </chartFormat>
    <chartFormat chart="2" format="13">
      <pivotArea type="data" outline="0" fieldPosition="0">
        <references count="2">
          <reference field="4294967294" count="1" selected="0">
            <x v="0"/>
          </reference>
          <reference field="0" count="1" selected="0">
            <x v="0"/>
          </reference>
        </references>
      </pivotArea>
    </chartFormat>
    <chartFormat chart="15" format="24" series="1">
      <pivotArea type="data" outline="0" fieldPosition="0">
        <references count="1">
          <reference field="4294967294" count="1" selected="0">
            <x v="0"/>
          </reference>
        </references>
      </pivotArea>
    </chartFormat>
    <chartFormat chart="15" format="25">
      <pivotArea type="data" outline="0" fieldPosition="0">
        <references count="2">
          <reference field="4294967294" count="1" selected="0">
            <x v="0"/>
          </reference>
          <reference field="0" count="1" selected="0">
            <x v="0"/>
          </reference>
        </references>
      </pivotArea>
    </chartFormat>
    <chartFormat chart="15" format="26">
      <pivotArea type="data" outline="0" fieldPosition="0">
        <references count="2">
          <reference field="4294967294" count="1" selected="0">
            <x v="0"/>
          </reference>
          <reference field="0" count="1" selected="0">
            <x v="1"/>
          </reference>
        </references>
      </pivotArea>
    </chartFormat>
    <chartFormat chart="15" format="27">
      <pivotArea type="data" outline="0" fieldPosition="0">
        <references count="2">
          <reference field="4294967294" count="1" selected="0">
            <x v="0"/>
          </reference>
          <reference field="0" count="1" selected="0">
            <x v="2"/>
          </reference>
        </references>
      </pivotArea>
    </chartFormat>
    <chartFormat chart="15" format="28">
      <pivotArea type="data" outline="0" fieldPosition="0">
        <references count="2">
          <reference field="4294967294" count="1" selected="0">
            <x v="0"/>
          </reference>
          <reference field="0" count="1" selected="0">
            <x v="3"/>
          </reference>
        </references>
      </pivotArea>
    </chartFormat>
    <chartFormat chart="15" format="29" series="1">
      <pivotArea type="data" outline="0" fieldPosition="0">
        <references count="1">
          <reference field="4294967294" count="1" selected="0">
            <x v="1"/>
          </reference>
        </references>
      </pivotArea>
    </chartFormat>
    <chartFormat chart="15" format="30">
      <pivotArea type="data" outline="0" fieldPosition="0">
        <references count="2">
          <reference field="4294967294" count="1" selected="0">
            <x v="1"/>
          </reference>
          <reference field="0" count="1" selected="0">
            <x v="0"/>
          </reference>
        </references>
      </pivotArea>
    </chartFormat>
    <chartFormat chart="15" format="31">
      <pivotArea type="data" outline="0" fieldPosition="0">
        <references count="2">
          <reference field="4294967294" count="1" selected="0">
            <x v="1"/>
          </reference>
          <reference field="0" count="1" selected="0">
            <x v="1"/>
          </reference>
        </references>
      </pivotArea>
    </chartFormat>
    <chartFormat chart="15" format="32">
      <pivotArea type="data" outline="0" fieldPosition="0">
        <references count="2">
          <reference field="4294967294" count="1" selected="0">
            <x v="1"/>
          </reference>
          <reference field="0" count="1" selected="0">
            <x v="2"/>
          </reference>
        </references>
      </pivotArea>
    </chartFormat>
    <chartFormat chart="15" format="33">
      <pivotArea type="data" outline="0" fieldPosition="0">
        <references count="2">
          <reference field="4294967294" count="1" selected="0">
            <x v="1"/>
          </reference>
          <reference field="0" count="1" selected="0">
            <x v="3"/>
          </reference>
        </references>
      </pivotArea>
    </chartFormat>
    <chartFormat chart="18" format="24" series="1">
      <pivotArea type="data" outline="0" fieldPosition="0">
        <references count="1">
          <reference field="4294967294" count="1" selected="0">
            <x v="0"/>
          </reference>
        </references>
      </pivotArea>
    </chartFormat>
    <chartFormat chart="18" format="25">
      <pivotArea type="data" outline="0" fieldPosition="0">
        <references count="2">
          <reference field="4294967294" count="1" selected="0">
            <x v="0"/>
          </reference>
          <reference field="0" count="1" selected="0">
            <x v="0"/>
          </reference>
        </references>
      </pivotArea>
    </chartFormat>
    <chartFormat chart="18" format="26">
      <pivotArea type="data" outline="0" fieldPosition="0">
        <references count="2">
          <reference field="4294967294" count="1" selected="0">
            <x v="0"/>
          </reference>
          <reference field="0" count="1" selected="0">
            <x v="1"/>
          </reference>
        </references>
      </pivotArea>
    </chartFormat>
    <chartFormat chart="18" format="27">
      <pivotArea type="data" outline="0" fieldPosition="0">
        <references count="2">
          <reference field="4294967294" count="1" selected="0">
            <x v="0"/>
          </reference>
          <reference field="0" count="1" selected="0">
            <x v="2"/>
          </reference>
        </references>
      </pivotArea>
    </chartFormat>
    <chartFormat chart="18" format="28">
      <pivotArea type="data" outline="0" fieldPosition="0">
        <references count="2">
          <reference field="4294967294" count="1" selected="0">
            <x v="0"/>
          </reference>
          <reference field="0" count="1" selected="0">
            <x v="3"/>
          </reference>
        </references>
      </pivotArea>
    </chartFormat>
    <chartFormat chart="18" format="29" series="1">
      <pivotArea type="data" outline="0" fieldPosition="0">
        <references count="1">
          <reference field="4294967294" count="1" selected="0">
            <x v="1"/>
          </reference>
        </references>
      </pivotArea>
    </chartFormat>
    <chartFormat chart="18" format="30">
      <pivotArea type="data" outline="0" fieldPosition="0">
        <references count="2">
          <reference field="4294967294" count="1" selected="0">
            <x v="1"/>
          </reference>
          <reference field="0" count="1" selected="0">
            <x v="0"/>
          </reference>
        </references>
      </pivotArea>
    </chartFormat>
    <chartFormat chart="18" format="31">
      <pivotArea type="data" outline="0" fieldPosition="0">
        <references count="2">
          <reference field="4294967294" count="1" selected="0">
            <x v="1"/>
          </reference>
          <reference field="0" count="1" selected="0">
            <x v="1"/>
          </reference>
        </references>
      </pivotArea>
    </chartFormat>
    <chartFormat chart="18" format="32">
      <pivotArea type="data" outline="0" fieldPosition="0">
        <references count="2">
          <reference field="4294967294" count="1" selected="0">
            <x v="1"/>
          </reference>
          <reference field="0" count="1" selected="0">
            <x v="2"/>
          </reference>
        </references>
      </pivotArea>
    </chartFormat>
    <chartFormat chart="18" format="33">
      <pivotArea type="data" outline="0" fieldPosition="0">
        <references count="2">
          <reference field="4294967294" count="1" selected="0">
            <x v="1"/>
          </reference>
          <reference field="0" count="1" selected="0">
            <x v="3"/>
          </reference>
        </references>
      </pivotArea>
    </chartFormat>
    <chartFormat chart="19" format="24" series="1">
      <pivotArea type="data" outline="0" fieldPosition="0">
        <references count="1">
          <reference field="4294967294" count="1" selected="0">
            <x v="0"/>
          </reference>
        </references>
      </pivotArea>
    </chartFormat>
    <chartFormat chart="19" format="25">
      <pivotArea type="data" outline="0" fieldPosition="0">
        <references count="2">
          <reference field="4294967294" count="1" selected="0">
            <x v="0"/>
          </reference>
          <reference field="0" count="1" selected="0">
            <x v="0"/>
          </reference>
        </references>
      </pivotArea>
    </chartFormat>
    <chartFormat chart="19" format="26">
      <pivotArea type="data" outline="0" fieldPosition="0">
        <references count="2">
          <reference field="4294967294" count="1" selected="0">
            <x v="0"/>
          </reference>
          <reference field="0" count="1" selected="0">
            <x v="1"/>
          </reference>
        </references>
      </pivotArea>
    </chartFormat>
    <chartFormat chart="19" format="27">
      <pivotArea type="data" outline="0" fieldPosition="0">
        <references count="2">
          <reference field="4294967294" count="1" selected="0">
            <x v="0"/>
          </reference>
          <reference field="0" count="1" selected="0">
            <x v="2"/>
          </reference>
        </references>
      </pivotArea>
    </chartFormat>
    <chartFormat chart="19" format="28">
      <pivotArea type="data" outline="0" fieldPosition="0">
        <references count="2">
          <reference field="4294967294" count="1" selected="0">
            <x v="0"/>
          </reference>
          <reference field="0" count="1" selected="0">
            <x v="3"/>
          </reference>
        </references>
      </pivotArea>
    </chartFormat>
    <chartFormat chart="19" format="29" series="1">
      <pivotArea type="data" outline="0" fieldPosition="0">
        <references count="1">
          <reference field="4294967294" count="1" selected="0">
            <x v="1"/>
          </reference>
        </references>
      </pivotArea>
    </chartFormat>
    <chartFormat chart="19" format="30">
      <pivotArea type="data" outline="0" fieldPosition="0">
        <references count="2">
          <reference field="4294967294" count="1" selected="0">
            <x v="1"/>
          </reference>
          <reference field="0" count="1" selected="0">
            <x v="0"/>
          </reference>
        </references>
      </pivotArea>
    </chartFormat>
    <chartFormat chart="19" format="31">
      <pivotArea type="data" outline="0" fieldPosition="0">
        <references count="2">
          <reference field="4294967294" count="1" selected="0">
            <x v="1"/>
          </reference>
          <reference field="0" count="1" selected="0">
            <x v="1"/>
          </reference>
        </references>
      </pivotArea>
    </chartFormat>
    <chartFormat chart="19" format="32">
      <pivotArea type="data" outline="0" fieldPosition="0">
        <references count="2">
          <reference field="4294967294" count="1" selected="0">
            <x v="1"/>
          </reference>
          <reference field="0" count="1" selected="0">
            <x v="2"/>
          </reference>
        </references>
      </pivotArea>
    </chartFormat>
    <chartFormat chart="19" format="33">
      <pivotArea type="data" outline="0" fieldPosition="0">
        <references count="2">
          <reference field="4294967294" count="1" selected="0">
            <x v="1"/>
          </reference>
          <reference field="0" count="1" selected="0">
            <x v="3"/>
          </reference>
        </references>
      </pivotArea>
    </chartFormat>
    <chartFormat chart="20" format="24" series="1">
      <pivotArea type="data" outline="0" fieldPosition="0">
        <references count="1">
          <reference field="4294967294" count="1" selected="0">
            <x v="0"/>
          </reference>
        </references>
      </pivotArea>
    </chartFormat>
    <chartFormat chart="20" format="25">
      <pivotArea type="data" outline="0" fieldPosition="0">
        <references count="2">
          <reference field="4294967294" count="1" selected="0">
            <x v="0"/>
          </reference>
          <reference field="0" count="1" selected="0">
            <x v="0"/>
          </reference>
        </references>
      </pivotArea>
    </chartFormat>
    <chartFormat chart="20" format="26">
      <pivotArea type="data" outline="0" fieldPosition="0">
        <references count="2">
          <reference field="4294967294" count="1" selected="0">
            <x v="0"/>
          </reference>
          <reference field="0" count="1" selected="0">
            <x v="1"/>
          </reference>
        </references>
      </pivotArea>
    </chartFormat>
    <chartFormat chart="20" format="27">
      <pivotArea type="data" outline="0" fieldPosition="0">
        <references count="2">
          <reference field="4294967294" count="1" selected="0">
            <x v="0"/>
          </reference>
          <reference field="0" count="1" selected="0">
            <x v="2"/>
          </reference>
        </references>
      </pivotArea>
    </chartFormat>
    <chartFormat chart="20" format="28">
      <pivotArea type="data" outline="0" fieldPosition="0">
        <references count="2">
          <reference field="4294967294" count="1" selected="0">
            <x v="0"/>
          </reference>
          <reference field="0" count="1" selected="0">
            <x v="3"/>
          </reference>
        </references>
      </pivotArea>
    </chartFormat>
    <chartFormat chart="20" format="29" series="1">
      <pivotArea type="data" outline="0" fieldPosition="0">
        <references count="1">
          <reference field="4294967294" count="1" selected="0">
            <x v="1"/>
          </reference>
        </references>
      </pivotArea>
    </chartFormat>
    <chartFormat chart="20" format="30">
      <pivotArea type="data" outline="0" fieldPosition="0">
        <references count="2">
          <reference field="4294967294" count="1" selected="0">
            <x v="1"/>
          </reference>
          <reference field="0" count="1" selected="0">
            <x v="0"/>
          </reference>
        </references>
      </pivotArea>
    </chartFormat>
    <chartFormat chart="20" format="31">
      <pivotArea type="data" outline="0" fieldPosition="0">
        <references count="2">
          <reference field="4294967294" count="1" selected="0">
            <x v="1"/>
          </reference>
          <reference field="0" count="1" selected="0">
            <x v="1"/>
          </reference>
        </references>
      </pivotArea>
    </chartFormat>
    <chartFormat chart="20" format="32">
      <pivotArea type="data" outline="0" fieldPosition="0">
        <references count="2">
          <reference field="4294967294" count="1" selected="0">
            <x v="1"/>
          </reference>
          <reference field="0" count="1" selected="0">
            <x v="2"/>
          </reference>
        </references>
      </pivotArea>
    </chartFormat>
    <chartFormat chart="20" format="33">
      <pivotArea type="data" outline="0" fieldPosition="0">
        <references count="2">
          <reference field="4294967294" count="1" selected="0">
            <x v="1"/>
          </reference>
          <reference field="0" count="1" selected="0">
            <x v="3"/>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19.xml><?xml version="1.0" encoding="utf-8"?>
<pivotTableDefinition xmlns="http://schemas.openxmlformats.org/spreadsheetml/2006/main" name="PivotTable9" cacheId="7" applyNumberFormats="0" applyBorderFormats="0" applyFontFormats="0" applyPatternFormats="0" applyAlignmentFormats="0" applyWidthHeightFormats="1" dataCaption="Values" tag="6b049137-3f1b-4975-8fd4-7d799d93ad6e" updatedVersion="6" minRefreshableVersion="3" useAutoFormatting="1" subtotalHiddenItems="1" itemPrintTitles="1" createdVersion="5" indent="0" outline="1" outlineData="1" multipleFieldFilters="0">
  <location ref="B3:G4" firstHeaderRow="0" firstDataRow="1" firstDataCol="0"/>
  <pivotFields count="7">
    <pivotField dataField="1" showAll="0"/>
    <pivotField dataField="1" showAll="0"/>
    <pivotField dataField="1" showAll="0"/>
    <pivotField dataField="1" showAll="0"/>
    <pivotField dataField="1" showAll="0"/>
    <pivotField dataField="1" showAll="0"/>
    <pivotField allDrilled="1" showAll="0" dataSourceSort="1" defaultAttributeDrillState="1"/>
  </pivotFields>
  <rowItems count="1">
    <i/>
  </rowItems>
  <colFields count="1">
    <field x="-2"/>
  </colFields>
  <colItems count="6">
    <i>
      <x/>
    </i>
    <i i="1">
      <x v="1"/>
    </i>
    <i i="2">
      <x v="2"/>
    </i>
    <i i="3">
      <x v="3"/>
    </i>
    <i i="4">
      <x v="4"/>
    </i>
    <i i="5">
      <x v="5"/>
    </i>
  </colItems>
  <dataFields count="6">
    <dataField name="Sum of Funded Amount" fld="0" baseField="0" baseItem="0"/>
    <dataField name="Sum of Loan Amount" fld="1" baseField="0" baseItem="0"/>
    <dataField name="Sum of Dim Product.1.Int Rate" fld="2" baseField="0" baseItem="0"/>
    <dataField name="Sum of Fact Repayment.Total Pymnt" fld="3" baseField="0" baseItem="0"/>
    <dataField name="Sum of Fact Repayment.Total Rec Prncp" fld="4" baseField="0" baseItem="0"/>
    <dataField name="Sum of Fact Repayment.Total Fees" fld="5"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2.xml><?xml version="1.0" encoding="utf-8"?>
<pivotTableDefinition xmlns="http://schemas.openxmlformats.org/spreadsheetml/2006/main" name="PivotTable18" cacheId="11" applyNumberFormats="0" applyBorderFormats="0" applyFontFormats="0" applyPatternFormats="0" applyAlignmentFormats="0" applyWidthHeightFormats="1" dataCaption="Values" tag="57e4d3d2-bebb-4ef8-bcd9-c86aff46f2f3" updatedVersion="6" minRefreshableVersion="3" useAutoFormatting="1" itemPrintTitles="1" createdVersion="5" indent="0" outline="1" outlineData="1" multipleFieldFilters="0" chartFormat="21">
  <location ref="B3:C11" firstHeaderRow="1" firstDataRow="1" firstDataCol="1"/>
  <pivotFields count="3">
    <pivotField axis="axisRow" allDrilled="1" showAll="0" measureFilter="1" dataSourceSort="1" defaultAttributeDrillState="1">
      <items count="8">
        <item x="0"/>
        <item x="1"/>
        <item x="2"/>
        <item x="3"/>
        <item x="4"/>
        <item x="5"/>
        <item x="6"/>
        <item t="default"/>
      </items>
    </pivotField>
    <pivotField dataField="1" showAll="0"/>
    <pivotField allDrilled="1" showAll="0" dataSourceSort="1" defaultAttributeDrillState="1"/>
  </pivotFields>
  <rowFields count="1">
    <field x="0"/>
  </rowFields>
  <rowItems count="8">
    <i>
      <x/>
    </i>
    <i>
      <x v="1"/>
    </i>
    <i>
      <x v="2"/>
    </i>
    <i>
      <x v="3"/>
    </i>
    <i>
      <x v="4"/>
    </i>
    <i>
      <x v="5"/>
    </i>
    <i>
      <x v="6"/>
    </i>
    <i t="grand">
      <x/>
    </i>
  </rowItems>
  <colItems count="1">
    <i/>
  </colItems>
  <dataFields count="1">
    <dataField name="Sum of Loan Amount" fld="1" baseField="0" baseItem="0"/>
  </dataFields>
  <chartFormats count="11">
    <chartFormat chart="2" format="4" series="1">
      <pivotArea type="data" outline="0" fieldPosition="0">
        <references count="1">
          <reference field="4294967294" count="1" selected="0">
            <x v="0"/>
          </reference>
        </references>
      </pivotArea>
    </chartFormat>
    <chartFormat chart="4" format="6" series="1">
      <pivotArea type="data" outline="0" fieldPosition="0">
        <references count="1">
          <reference field="4294967294" count="1" selected="0">
            <x v="0"/>
          </reference>
        </references>
      </pivotArea>
    </chartFormat>
    <chartFormat chart="6" format="8" series="1">
      <pivotArea type="data" outline="0" fieldPosition="0">
        <references count="1">
          <reference field="4294967294" count="1" selected="0">
            <x v="0"/>
          </reference>
        </references>
      </pivotArea>
    </chartFormat>
    <chartFormat chart="8" format="10" series="1">
      <pivotArea type="data" outline="0" fieldPosition="0">
        <references count="1">
          <reference field="4294967294" count="1" selected="0">
            <x v="0"/>
          </reference>
        </references>
      </pivotArea>
    </chartFormat>
    <chartFormat chart="10" format="12"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0"/>
          </reference>
        </references>
      </pivotArea>
    </chartFormat>
    <chartFormat chart="12" format="6" series="1">
      <pivotArea type="data" outline="0" fieldPosition="0">
        <references count="1">
          <reference field="4294967294" count="1" selected="0">
            <x v="0"/>
          </reference>
        </references>
      </pivotArea>
    </chartFormat>
    <chartFormat chart="13" format="6" series="1">
      <pivotArea type="data" outline="0" fieldPosition="0">
        <references count="1">
          <reference field="4294967294" count="1" selected="0">
            <x v="0"/>
          </reference>
        </references>
      </pivotArea>
    </chartFormat>
    <chartFormat chart="14" format="6" series="1">
      <pivotArea type="data" outline="0" fieldPosition="0">
        <references count="1">
          <reference field="4294967294" count="1" selected="0">
            <x v="0"/>
          </reference>
        </references>
      </pivotArea>
    </chartFormat>
    <chartFormat chart="15" format="6" series="1">
      <pivotArea type="data" outline="0" fieldPosition="0">
        <references count="1">
          <reference field="4294967294" count="1" selected="0">
            <x v="0"/>
          </reference>
        </references>
      </pivotArea>
    </chartFormat>
    <chartFormat chart="17" format="6" series="1">
      <pivotArea type="data" outline="0" fieldPosition="0">
        <references count="1">
          <reference field="4294967294" count="1" selected="0">
            <x v="0"/>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22">
      <autoFilter ref="A1">
        <filterColumn colId="0">
          <top10 val="7" filterVal="7"/>
        </filterColumn>
      </autoFilter>
    </filter>
  </filters>
  <rowHierarchiesUsage count="1">
    <rowHierarchyUsage hierarchyUsage="8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3.xml><?xml version="1.0" encoding="utf-8"?>
<pivotTableDefinition xmlns="http://schemas.openxmlformats.org/spreadsheetml/2006/main" name="PivotTable1" cacheId="4" applyNumberFormats="0" applyBorderFormats="0" applyFontFormats="0" applyPatternFormats="0" applyAlignmentFormats="0" applyWidthHeightFormats="1" dataCaption="Values" tag="ace81902-5bb8-4df0-80fe-216ba2c15be3" updatedVersion="6" minRefreshableVersion="3" useAutoFormatting="1" itemPrintTitles="1" createdVersion="5" indent="0" outline="1" outlineData="1" multipleFieldFilters="0" chartFormat="19">
  <location ref="B3:D14" firstHeaderRow="0" firstDataRow="1" firstDataCol="1"/>
  <pivotFields count="3">
    <pivotField axis="axisRow" allDrilled="1" showAll="0" measureFilter="1" dataSourceSort="1" defaultAttributeDrillState="1">
      <items count="11">
        <item x="0"/>
        <item x="1"/>
        <item x="2"/>
        <item x="3"/>
        <item x="4"/>
        <item x="5"/>
        <item x="6"/>
        <item x="7"/>
        <item x="8"/>
        <item x="9"/>
        <item t="default"/>
      </items>
    </pivotField>
    <pivotField dataField="1" showAll="0"/>
    <pivotField dataField="1" showAll="0"/>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Sum of Loan Amount" fld="1" baseField="0" baseItem="0"/>
    <dataField name="Sum of Funded Amount" fld="2" baseField="0" baseItem="0"/>
  </dataFields>
  <chartFormats count="81">
    <chartFormat chart="5" format="7" series="1">
      <pivotArea type="data" outline="0" fieldPosition="0">
        <references count="1">
          <reference field="4294967294" count="1" selected="0">
            <x v="0"/>
          </reference>
        </references>
      </pivotArea>
    </chartFormat>
    <chartFormat chart="5" format="8" series="1">
      <pivotArea type="data" outline="0" fieldPosition="0">
        <references count="1">
          <reference field="4294967294" count="1" selected="0">
            <x v="1"/>
          </reference>
        </references>
      </pivotArea>
    </chartFormat>
    <chartFormat chart="5" format="9">
      <pivotArea type="data" outline="0" fieldPosition="0">
        <references count="2">
          <reference field="4294967294" count="1" selected="0">
            <x v="1"/>
          </reference>
          <reference field="0" count="1" selected="0">
            <x v="8"/>
          </reference>
        </references>
      </pivotArea>
    </chartFormat>
    <chartFormat chart="5" format="10">
      <pivotArea type="data" outline="0" fieldPosition="0">
        <references count="2">
          <reference field="4294967294" count="1" selected="0">
            <x v="0"/>
          </reference>
          <reference field="0" count="1" selected="0">
            <x v="8"/>
          </reference>
        </references>
      </pivotArea>
    </chartFormat>
    <chartFormat chart="5" format="11">
      <pivotArea type="data" outline="0" fieldPosition="0">
        <references count="2">
          <reference field="4294967294" count="1" selected="0">
            <x v="1"/>
          </reference>
          <reference field="0" count="1" selected="0">
            <x v="7"/>
          </reference>
        </references>
      </pivotArea>
    </chartFormat>
    <chartFormat chart="5" format="12">
      <pivotArea type="data" outline="0" fieldPosition="0">
        <references count="2">
          <reference field="4294967294" count="1" selected="0">
            <x v="1"/>
          </reference>
          <reference field="0" count="1" selected="0">
            <x v="9"/>
          </reference>
        </references>
      </pivotArea>
    </chartFormat>
    <chartFormat chart="5" format="13">
      <pivotArea type="data" outline="0" fieldPosition="0">
        <references count="2">
          <reference field="4294967294" count="1" selected="0">
            <x v="0"/>
          </reference>
          <reference field="0" count="1" selected="0">
            <x v="9"/>
          </reference>
        </references>
      </pivotArea>
    </chartFormat>
    <chartFormat chart="5" format="14">
      <pivotArea type="data" outline="0" fieldPosition="0">
        <references count="2">
          <reference field="4294967294" count="1" selected="0">
            <x v="1"/>
          </reference>
          <reference field="0" count="1" selected="0">
            <x v="6"/>
          </reference>
        </references>
      </pivotArea>
    </chartFormat>
    <chartFormat chart="5" format="15">
      <pivotArea type="data" outline="0" fieldPosition="0">
        <references count="2">
          <reference field="4294967294" count="1" selected="0">
            <x v="1"/>
          </reference>
          <reference field="0" count="1" selected="0">
            <x v="5"/>
          </reference>
        </references>
      </pivotArea>
    </chartFormat>
    <chartFormat chart="5" format="16">
      <pivotArea type="data" outline="0" fieldPosition="0">
        <references count="2">
          <reference field="4294967294" count="1" selected="0">
            <x v="1"/>
          </reference>
          <reference field="0" count="1" selected="0">
            <x v="4"/>
          </reference>
        </references>
      </pivotArea>
    </chartFormat>
    <chartFormat chart="5" format="17">
      <pivotArea type="data" outline="0" fieldPosition="0">
        <references count="2">
          <reference field="4294967294" count="1" selected="0">
            <x v="1"/>
          </reference>
          <reference field="0" count="1" selected="0">
            <x v="1"/>
          </reference>
        </references>
      </pivotArea>
    </chartFormat>
    <chartFormat chart="5" format="18">
      <pivotArea type="data" outline="0" fieldPosition="0">
        <references count="2">
          <reference field="4294967294" count="1" selected="0">
            <x v="1"/>
          </reference>
          <reference field="0" count="1" selected="0">
            <x v="0"/>
          </reference>
        </references>
      </pivotArea>
    </chartFormat>
    <chartFormat chart="5" format="19">
      <pivotArea type="data" outline="0" fieldPosition="0">
        <references count="2">
          <reference field="4294967294" count="1" selected="0">
            <x v="0"/>
          </reference>
          <reference field="0" count="1" selected="0">
            <x v="0"/>
          </reference>
        </references>
      </pivotArea>
    </chartFormat>
    <chartFormat chart="5" format="20">
      <pivotArea type="data" outline="0" fieldPosition="0">
        <references count="2">
          <reference field="4294967294" count="1" selected="0">
            <x v="0"/>
          </reference>
          <reference field="0" count="1" selected="0">
            <x v="1"/>
          </reference>
        </references>
      </pivotArea>
    </chartFormat>
    <chartFormat chart="5" format="21">
      <pivotArea type="data" outline="0" fieldPosition="0">
        <references count="2">
          <reference field="4294967294" count="1" selected="0">
            <x v="1"/>
          </reference>
          <reference field="0" count="1" selected="0">
            <x v="2"/>
          </reference>
        </references>
      </pivotArea>
    </chartFormat>
    <chartFormat chart="5" format="22">
      <pivotArea type="data" outline="0" fieldPosition="0">
        <references count="2">
          <reference field="4294967294" count="1" selected="0">
            <x v="0"/>
          </reference>
          <reference field="0" count="1" selected="0">
            <x v="2"/>
          </reference>
        </references>
      </pivotArea>
    </chartFormat>
    <chartFormat chart="5" format="23">
      <pivotArea type="data" outline="0" fieldPosition="0">
        <references count="2">
          <reference field="4294967294" count="1" selected="0">
            <x v="1"/>
          </reference>
          <reference field="0" count="1" selected="0">
            <x v="3"/>
          </reference>
        </references>
      </pivotArea>
    </chartFormat>
    <chartFormat chart="5" format="24">
      <pivotArea type="data" outline="0" fieldPosition="0">
        <references count="2">
          <reference field="4294967294" count="1" selected="0">
            <x v="0"/>
          </reference>
          <reference field="0" count="1" selected="0">
            <x v="3"/>
          </reference>
        </references>
      </pivotArea>
    </chartFormat>
    <chartFormat chart="5" format="25">
      <pivotArea type="data" outline="0" fieldPosition="0">
        <references count="2">
          <reference field="4294967294" count="1" selected="0">
            <x v="0"/>
          </reference>
          <reference field="0" count="1" selected="0">
            <x v="4"/>
          </reference>
        </references>
      </pivotArea>
    </chartFormat>
    <chartFormat chart="5" format="26">
      <pivotArea type="data" outline="0" fieldPosition="0">
        <references count="2">
          <reference field="4294967294" count="1" selected="0">
            <x v="0"/>
          </reference>
          <reference field="0" count="1" selected="0">
            <x v="5"/>
          </reference>
        </references>
      </pivotArea>
    </chartFormat>
    <chartFormat chart="5" format="27">
      <pivotArea type="data" outline="0" fieldPosition="0">
        <references count="2">
          <reference field="4294967294" count="1" selected="0">
            <x v="0"/>
          </reference>
          <reference field="0" count="1" selected="0">
            <x v="7"/>
          </reference>
        </references>
      </pivotArea>
    </chartFormat>
    <chartFormat chart="9" format="40" series="1">
      <pivotArea type="data" outline="0" fieldPosition="0">
        <references count="1">
          <reference field="4294967294" count="1" selected="0">
            <x v="0"/>
          </reference>
        </references>
      </pivotArea>
    </chartFormat>
    <chartFormat chart="9" format="41" series="1">
      <pivotArea type="data" outline="0" fieldPosition="0">
        <references count="1">
          <reference field="4294967294" count="1" selected="0">
            <x v="1"/>
          </reference>
        </references>
      </pivotArea>
    </chartFormat>
    <chartFormat chart="9" format="42">
      <pivotArea type="data" outline="0" fieldPosition="0">
        <references count="2">
          <reference field="4294967294" count="1" selected="0">
            <x v="1"/>
          </reference>
          <reference field="0" count="1" selected="0">
            <x v="0"/>
          </reference>
        </references>
      </pivotArea>
    </chartFormat>
    <chartFormat chart="9" format="43">
      <pivotArea type="data" outline="0" fieldPosition="0">
        <references count="2">
          <reference field="4294967294" count="1" selected="0">
            <x v="1"/>
          </reference>
          <reference field="0" count="1" selected="0">
            <x v="1"/>
          </reference>
        </references>
      </pivotArea>
    </chartFormat>
    <chartFormat chart="9" format="44">
      <pivotArea type="data" outline="0" fieldPosition="0">
        <references count="2">
          <reference field="4294967294" count="1" selected="0">
            <x v="1"/>
          </reference>
          <reference field="0" count="1" selected="0">
            <x v="2"/>
          </reference>
        </references>
      </pivotArea>
    </chartFormat>
    <chartFormat chart="9" format="45">
      <pivotArea type="data" outline="0" fieldPosition="0">
        <references count="2">
          <reference field="4294967294" count="1" selected="0">
            <x v="1"/>
          </reference>
          <reference field="0" count="1" selected="0">
            <x v="3"/>
          </reference>
        </references>
      </pivotArea>
    </chartFormat>
    <chartFormat chart="9" format="46">
      <pivotArea type="data" outline="0" fieldPosition="0">
        <references count="2">
          <reference field="4294967294" count="1" selected="0">
            <x v="1"/>
          </reference>
          <reference field="0" count="1" selected="0">
            <x v="4"/>
          </reference>
        </references>
      </pivotArea>
    </chartFormat>
    <chartFormat chart="9" format="47">
      <pivotArea type="data" outline="0" fieldPosition="0">
        <references count="2">
          <reference field="4294967294" count="1" selected="0">
            <x v="1"/>
          </reference>
          <reference field="0" count="1" selected="0">
            <x v="5"/>
          </reference>
        </references>
      </pivotArea>
    </chartFormat>
    <chartFormat chart="9" format="48">
      <pivotArea type="data" outline="0" fieldPosition="0">
        <references count="2">
          <reference field="4294967294" count="1" selected="0">
            <x v="1"/>
          </reference>
          <reference field="0" count="1" selected="0">
            <x v="6"/>
          </reference>
        </references>
      </pivotArea>
    </chartFormat>
    <chartFormat chart="9" format="49">
      <pivotArea type="data" outline="0" fieldPosition="0">
        <references count="2">
          <reference field="4294967294" count="1" selected="0">
            <x v="1"/>
          </reference>
          <reference field="0" count="1" selected="0">
            <x v="7"/>
          </reference>
        </references>
      </pivotArea>
    </chartFormat>
    <chartFormat chart="9" format="50">
      <pivotArea type="data" outline="0" fieldPosition="0">
        <references count="2">
          <reference field="4294967294" count="1" selected="0">
            <x v="1"/>
          </reference>
          <reference field="0" count="1" selected="0">
            <x v="8"/>
          </reference>
        </references>
      </pivotArea>
    </chartFormat>
    <chartFormat chart="9" format="51">
      <pivotArea type="data" outline="0" fieldPosition="0">
        <references count="2">
          <reference field="4294967294" count="1" selected="0">
            <x v="1"/>
          </reference>
          <reference field="0" count="1" selected="0">
            <x v="9"/>
          </reference>
        </references>
      </pivotArea>
    </chartFormat>
    <chartFormat chart="11" format="64" series="1">
      <pivotArea type="data" outline="0" fieldPosition="0">
        <references count="1">
          <reference field="4294967294" count="1" selected="0">
            <x v="0"/>
          </reference>
        </references>
      </pivotArea>
    </chartFormat>
    <chartFormat chart="11" format="65" series="1">
      <pivotArea type="data" outline="0" fieldPosition="0">
        <references count="1">
          <reference field="4294967294" count="1" selected="0">
            <x v="1"/>
          </reference>
        </references>
      </pivotArea>
    </chartFormat>
    <chartFormat chart="11" format="66">
      <pivotArea type="data" outline="0" fieldPosition="0">
        <references count="2">
          <reference field="4294967294" count="1" selected="0">
            <x v="1"/>
          </reference>
          <reference field="0" count="1" selected="0">
            <x v="0"/>
          </reference>
        </references>
      </pivotArea>
    </chartFormat>
    <chartFormat chart="11" format="67">
      <pivotArea type="data" outline="0" fieldPosition="0">
        <references count="2">
          <reference field="4294967294" count="1" selected="0">
            <x v="1"/>
          </reference>
          <reference field="0" count="1" selected="0">
            <x v="1"/>
          </reference>
        </references>
      </pivotArea>
    </chartFormat>
    <chartFormat chart="11" format="68">
      <pivotArea type="data" outline="0" fieldPosition="0">
        <references count="2">
          <reference field="4294967294" count="1" selected="0">
            <x v="1"/>
          </reference>
          <reference field="0" count="1" selected="0">
            <x v="2"/>
          </reference>
        </references>
      </pivotArea>
    </chartFormat>
    <chartFormat chart="11" format="69">
      <pivotArea type="data" outline="0" fieldPosition="0">
        <references count="2">
          <reference field="4294967294" count="1" selected="0">
            <x v="1"/>
          </reference>
          <reference field="0" count="1" selected="0">
            <x v="3"/>
          </reference>
        </references>
      </pivotArea>
    </chartFormat>
    <chartFormat chart="11" format="70">
      <pivotArea type="data" outline="0" fieldPosition="0">
        <references count="2">
          <reference field="4294967294" count="1" selected="0">
            <x v="1"/>
          </reference>
          <reference field="0" count="1" selected="0">
            <x v="4"/>
          </reference>
        </references>
      </pivotArea>
    </chartFormat>
    <chartFormat chart="11" format="71">
      <pivotArea type="data" outline="0" fieldPosition="0">
        <references count="2">
          <reference field="4294967294" count="1" selected="0">
            <x v="1"/>
          </reference>
          <reference field="0" count="1" selected="0">
            <x v="5"/>
          </reference>
        </references>
      </pivotArea>
    </chartFormat>
    <chartFormat chart="11" format="72">
      <pivotArea type="data" outline="0" fieldPosition="0">
        <references count="2">
          <reference field="4294967294" count="1" selected="0">
            <x v="1"/>
          </reference>
          <reference field="0" count="1" selected="0">
            <x v="6"/>
          </reference>
        </references>
      </pivotArea>
    </chartFormat>
    <chartFormat chart="11" format="73">
      <pivotArea type="data" outline="0" fieldPosition="0">
        <references count="2">
          <reference field="4294967294" count="1" selected="0">
            <x v="1"/>
          </reference>
          <reference field="0" count="1" selected="0">
            <x v="7"/>
          </reference>
        </references>
      </pivotArea>
    </chartFormat>
    <chartFormat chart="11" format="74">
      <pivotArea type="data" outline="0" fieldPosition="0">
        <references count="2">
          <reference field="4294967294" count="1" selected="0">
            <x v="1"/>
          </reference>
          <reference field="0" count="1" selected="0">
            <x v="8"/>
          </reference>
        </references>
      </pivotArea>
    </chartFormat>
    <chartFormat chart="11" format="75">
      <pivotArea type="data" outline="0" fieldPosition="0">
        <references count="2">
          <reference field="4294967294" count="1" selected="0">
            <x v="1"/>
          </reference>
          <reference field="0" count="1" selected="0">
            <x v="9"/>
          </reference>
        </references>
      </pivotArea>
    </chartFormat>
    <chartFormat chart="13" format="88" series="1">
      <pivotArea type="data" outline="0" fieldPosition="0">
        <references count="1">
          <reference field="4294967294" count="1" selected="0">
            <x v="0"/>
          </reference>
        </references>
      </pivotArea>
    </chartFormat>
    <chartFormat chart="13" format="89" series="1">
      <pivotArea type="data" outline="0" fieldPosition="0">
        <references count="1">
          <reference field="4294967294" count="1" selected="0">
            <x v="1"/>
          </reference>
        </references>
      </pivotArea>
    </chartFormat>
    <chartFormat chart="13" format="90">
      <pivotArea type="data" outline="0" fieldPosition="0">
        <references count="2">
          <reference field="4294967294" count="1" selected="0">
            <x v="1"/>
          </reference>
          <reference field="0" count="1" selected="0">
            <x v="0"/>
          </reference>
        </references>
      </pivotArea>
    </chartFormat>
    <chartFormat chart="13" format="91">
      <pivotArea type="data" outline="0" fieldPosition="0">
        <references count="2">
          <reference field="4294967294" count="1" selected="0">
            <x v="1"/>
          </reference>
          <reference field="0" count="1" selected="0">
            <x v="1"/>
          </reference>
        </references>
      </pivotArea>
    </chartFormat>
    <chartFormat chart="13" format="92">
      <pivotArea type="data" outline="0" fieldPosition="0">
        <references count="2">
          <reference field="4294967294" count="1" selected="0">
            <x v="1"/>
          </reference>
          <reference field="0" count="1" selected="0">
            <x v="2"/>
          </reference>
        </references>
      </pivotArea>
    </chartFormat>
    <chartFormat chart="13" format="93">
      <pivotArea type="data" outline="0" fieldPosition="0">
        <references count="2">
          <reference field="4294967294" count="1" selected="0">
            <x v="1"/>
          </reference>
          <reference field="0" count="1" selected="0">
            <x v="3"/>
          </reference>
        </references>
      </pivotArea>
    </chartFormat>
    <chartFormat chart="13" format="94">
      <pivotArea type="data" outline="0" fieldPosition="0">
        <references count="2">
          <reference field="4294967294" count="1" selected="0">
            <x v="1"/>
          </reference>
          <reference field="0" count="1" selected="0">
            <x v="4"/>
          </reference>
        </references>
      </pivotArea>
    </chartFormat>
    <chartFormat chart="13" format="95">
      <pivotArea type="data" outline="0" fieldPosition="0">
        <references count="2">
          <reference field="4294967294" count="1" selected="0">
            <x v="1"/>
          </reference>
          <reference field="0" count="1" selected="0">
            <x v="5"/>
          </reference>
        </references>
      </pivotArea>
    </chartFormat>
    <chartFormat chart="13" format="96">
      <pivotArea type="data" outline="0" fieldPosition="0">
        <references count="2">
          <reference field="4294967294" count="1" selected="0">
            <x v="1"/>
          </reference>
          <reference field="0" count="1" selected="0">
            <x v="6"/>
          </reference>
        </references>
      </pivotArea>
    </chartFormat>
    <chartFormat chart="13" format="97">
      <pivotArea type="data" outline="0" fieldPosition="0">
        <references count="2">
          <reference field="4294967294" count="1" selected="0">
            <x v="1"/>
          </reference>
          <reference field="0" count="1" selected="0">
            <x v="7"/>
          </reference>
        </references>
      </pivotArea>
    </chartFormat>
    <chartFormat chart="13" format="98">
      <pivotArea type="data" outline="0" fieldPosition="0">
        <references count="2">
          <reference field="4294967294" count="1" selected="0">
            <x v="1"/>
          </reference>
          <reference field="0" count="1" selected="0">
            <x v="8"/>
          </reference>
        </references>
      </pivotArea>
    </chartFormat>
    <chartFormat chart="13" format="99">
      <pivotArea type="data" outline="0" fieldPosition="0">
        <references count="2">
          <reference field="4294967294" count="1" selected="0">
            <x v="1"/>
          </reference>
          <reference field="0" count="1" selected="0">
            <x v="9"/>
          </reference>
        </references>
      </pivotArea>
    </chartFormat>
    <chartFormat chart="15" format="112" series="1">
      <pivotArea type="data" outline="0" fieldPosition="0">
        <references count="1">
          <reference field="4294967294" count="1" selected="0">
            <x v="0"/>
          </reference>
        </references>
      </pivotArea>
    </chartFormat>
    <chartFormat chart="15" format="113" series="1">
      <pivotArea type="data" outline="0" fieldPosition="0">
        <references count="1">
          <reference field="4294967294" count="1" selected="0">
            <x v="1"/>
          </reference>
        </references>
      </pivotArea>
    </chartFormat>
    <chartFormat chart="15" format="114">
      <pivotArea type="data" outline="0" fieldPosition="0">
        <references count="2">
          <reference field="4294967294" count="1" selected="0">
            <x v="1"/>
          </reference>
          <reference field="0" count="1" selected="0">
            <x v="0"/>
          </reference>
        </references>
      </pivotArea>
    </chartFormat>
    <chartFormat chart="15" format="115">
      <pivotArea type="data" outline="0" fieldPosition="0">
        <references count="2">
          <reference field="4294967294" count="1" selected="0">
            <x v="1"/>
          </reference>
          <reference field="0" count="1" selected="0">
            <x v="1"/>
          </reference>
        </references>
      </pivotArea>
    </chartFormat>
    <chartFormat chart="15" format="116">
      <pivotArea type="data" outline="0" fieldPosition="0">
        <references count="2">
          <reference field="4294967294" count="1" selected="0">
            <x v="1"/>
          </reference>
          <reference field="0" count="1" selected="0">
            <x v="2"/>
          </reference>
        </references>
      </pivotArea>
    </chartFormat>
    <chartFormat chart="15" format="117">
      <pivotArea type="data" outline="0" fieldPosition="0">
        <references count="2">
          <reference field="4294967294" count="1" selected="0">
            <x v="1"/>
          </reference>
          <reference field="0" count="1" selected="0">
            <x v="3"/>
          </reference>
        </references>
      </pivotArea>
    </chartFormat>
    <chartFormat chart="15" format="118">
      <pivotArea type="data" outline="0" fieldPosition="0">
        <references count="2">
          <reference field="4294967294" count="1" selected="0">
            <x v="1"/>
          </reference>
          <reference field="0" count="1" selected="0">
            <x v="4"/>
          </reference>
        </references>
      </pivotArea>
    </chartFormat>
    <chartFormat chart="15" format="119">
      <pivotArea type="data" outline="0" fieldPosition="0">
        <references count="2">
          <reference field="4294967294" count="1" selected="0">
            <x v="1"/>
          </reference>
          <reference field="0" count="1" selected="0">
            <x v="5"/>
          </reference>
        </references>
      </pivotArea>
    </chartFormat>
    <chartFormat chart="15" format="120">
      <pivotArea type="data" outline="0" fieldPosition="0">
        <references count="2">
          <reference field="4294967294" count="1" selected="0">
            <x v="1"/>
          </reference>
          <reference field="0" count="1" selected="0">
            <x v="6"/>
          </reference>
        </references>
      </pivotArea>
    </chartFormat>
    <chartFormat chart="15" format="121">
      <pivotArea type="data" outline="0" fieldPosition="0">
        <references count="2">
          <reference field="4294967294" count="1" selected="0">
            <x v="1"/>
          </reference>
          <reference field="0" count="1" selected="0">
            <x v="7"/>
          </reference>
        </references>
      </pivotArea>
    </chartFormat>
    <chartFormat chart="15" format="122">
      <pivotArea type="data" outline="0" fieldPosition="0">
        <references count="2">
          <reference field="4294967294" count="1" selected="0">
            <x v="1"/>
          </reference>
          <reference field="0" count="1" selected="0">
            <x v="8"/>
          </reference>
        </references>
      </pivotArea>
    </chartFormat>
    <chartFormat chart="15" format="123">
      <pivotArea type="data" outline="0" fieldPosition="0">
        <references count="2">
          <reference field="4294967294" count="1" selected="0">
            <x v="1"/>
          </reference>
          <reference field="0" count="1" selected="0">
            <x v="9"/>
          </reference>
        </references>
      </pivotArea>
    </chartFormat>
    <chartFormat chart="17" format="40" series="1">
      <pivotArea type="data" outline="0" fieldPosition="0">
        <references count="1">
          <reference field="4294967294" count="1" selected="0">
            <x v="0"/>
          </reference>
        </references>
      </pivotArea>
    </chartFormat>
    <chartFormat chart="17" format="41" series="1">
      <pivotArea type="data" outline="0" fieldPosition="0">
        <references count="1">
          <reference field="4294967294" count="1" selected="0">
            <x v="1"/>
          </reference>
        </references>
      </pivotArea>
    </chartFormat>
    <chartFormat chart="17" format="42">
      <pivotArea type="data" outline="0" fieldPosition="0">
        <references count="2">
          <reference field="4294967294" count="1" selected="0">
            <x v="1"/>
          </reference>
          <reference field="0" count="1" selected="0">
            <x v="0"/>
          </reference>
        </references>
      </pivotArea>
    </chartFormat>
    <chartFormat chart="17" format="43">
      <pivotArea type="data" outline="0" fieldPosition="0">
        <references count="2">
          <reference field="4294967294" count="1" selected="0">
            <x v="1"/>
          </reference>
          <reference field="0" count="1" selected="0">
            <x v="1"/>
          </reference>
        </references>
      </pivotArea>
    </chartFormat>
    <chartFormat chart="17" format="44">
      <pivotArea type="data" outline="0" fieldPosition="0">
        <references count="2">
          <reference field="4294967294" count="1" selected="0">
            <x v="1"/>
          </reference>
          <reference field="0" count="1" selected="0">
            <x v="2"/>
          </reference>
        </references>
      </pivotArea>
    </chartFormat>
    <chartFormat chart="17" format="45">
      <pivotArea type="data" outline="0" fieldPosition="0">
        <references count="2">
          <reference field="4294967294" count="1" selected="0">
            <x v="1"/>
          </reference>
          <reference field="0" count="1" selected="0">
            <x v="3"/>
          </reference>
        </references>
      </pivotArea>
    </chartFormat>
    <chartFormat chart="17" format="46">
      <pivotArea type="data" outline="0" fieldPosition="0">
        <references count="2">
          <reference field="4294967294" count="1" selected="0">
            <x v="1"/>
          </reference>
          <reference field="0" count="1" selected="0">
            <x v="4"/>
          </reference>
        </references>
      </pivotArea>
    </chartFormat>
    <chartFormat chart="17" format="47">
      <pivotArea type="data" outline="0" fieldPosition="0">
        <references count="2">
          <reference field="4294967294" count="1" selected="0">
            <x v="1"/>
          </reference>
          <reference field="0" count="1" selected="0">
            <x v="5"/>
          </reference>
        </references>
      </pivotArea>
    </chartFormat>
    <chartFormat chart="17" format="48">
      <pivotArea type="data" outline="0" fieldPosition="0">
        <references count="2">
          <reference field="4294967294" count="1" selected="0">
            <x v="1"/>
          </reference>
          <reference field="0" count="1" selected="0">
            <x v="6"/>
          </reference>
        </references>
      </pivotArea>
    </chartFormat>
    <chartFormat chart="17" format="49">
      <pivotArea type="data" outline="0" fieldPosition="0">
        <references count="2">
          <reference field="4294967294" count="1" selected="0">
            <x v="1"/>
          </reference>
          <reference field="0" count="1" selected="0">
            <x v="7"/>
          </reference>
        </references>
      </pivotArea>
    </chartFormat>
    <chartFormat chart="17" format="50">
      <pivotArea type="data" outline="0" fieldPosition="0">
        <references count="2">
          <reference field="4294967294" count="1" selected="0">
            <x v="1"/>
          </reference>
          <reference field="0" count="1" selected="0">
            <x v="8"/>
          </reference>
        </references>
      </pivotArea>
    </chartFormat>
    <chartFormat chart="17" format="51">
      <pivotArea type="data" outline="0" fieldPosition="0">
        <references count="2">
          <reference field="4294967294" count="1" selected="0">
            <x v="1"/>
          </reference>
          <reference field="0" count="1" selected="0">
            <x v="9"/>
          </reference>
        </references>
      </pivotArea>
    </chartFormat>
  </chartFormats>
  <pivotHierarchies count="1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41">
      <autoFilter ref="A1">
        <filterColumn colId="0">
          <top10 val="10" filterVal="10"/>
        </filterColumn>
      </autoFilter>
    </filter>
  </filters>
  <rowHierarchiesUsage count="1">
    <rowHierarchyUsage hierarchyUsage="9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4.xml><?xml version="1.0" encoding="utf-8"?>
<pivotTableDefinition xmlns="http://schemas.openxmlformats.org/spreadsheetml/2006/main" name="PivotTable6" cacheId="17" applyNumberFormats="0" applyBorderFormats="0" applyFontFormats="0" applyPatternFormats="0" applyAlignmentFormats="0" applyWidthHeightFormats="1" dataCaption="Values" tag="e25fe1e6-583c-4d1f-9044-71197ccd7dd5" updatedVersion="6" minRefreshableVersion="3" useAutoFormatting="1" itemPrintTitles="1" createdVersion="5" indent="0" outline="1" outlineData="1" multipleFieldFilters="0">
  <location ref="B3:C11" firstHeaderRow="1" firstDataRow="1" firstDataCol="1"/>
  <pivotFields count="3">
    <pivotField axis="axisRow" allDrilled="1" showAll="0" dataSourceSort="1" defaultAttributeDrillState="1">
      <items count="8">
        <item x="0"/>
        <item x="1"/>
        <item x="2"/>
        <item x="3"/>
        <item x="4"/>
        <item x="5"/>
        <item x="6"/>
        <item t="default"/>
      </items>
    </pivotField>
    <pivotField dataField="1" showAll="0"/>
    <pivotField allDrilled="1" showAll="0" dataSourceSort="1" defaultAttributeDrillState="1"/>
  </pivotFields>
  <rowFields count="1">
    <field x="0"/>
  </rowFields>
  <rowItems count="8">
    <i>
      <x/>
    </i>
    <i>
      <x v="1"/>
    </i>
    <i>
      <x v="2"/>
    </i>
    <i>
      <x v="3"/>
    </i>
    <i>
      <x v="4"/>
    </i>
    <i>
      <x v="5"/>
    </i>
    <i>
      <x v="6"/>
    </i>
    <i t="grand">
      <x/>
    </i>
  </rowItems>
  <colItems count="1">
    <i/>
  </colItems>
  <dataFields count="1">
    <dataField name="Sum of Funded Amount" fld="1"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Lst>
</pivotTableDefinition>
</file>

<file path=xl/pivotTables/pivotTable5.xml><?xml version="1.0" encoding="utf-8"?>
<pivotTableDefinition xmlns="http://schemas.openxmlformats.org/spreadsheetml/2006/main" name="PivotTable5" cacheId="0" applyNumberFormats="0" applyBorderFormats="0" applyFontFormats="0" applyPatternFormats="0" applyAlignmentFormats="0" applyWidthHeightFormats="1" dataCaption="Values" tag="9f4c4001-f6d4-41f3-b440-a93405112769" updatedVersion="6" minRefreshableVersion="3" useAutoFormatting="1" itemPrintTitles="1" createdVersion="5" indent="0" outline="1" outlineData="1" multipleFieldFilters="0">
  <location ref="B3:C10" firstHeaderRow="1" firstDataRow="1" firstDataCol="1"/>
  <pivotFields count="2">
    <pivotField axis="axisRow" allDrilled="1" showAll="0" dataSourceSort="1" defaultAttributeDrillState="1">
      <items count="7">
        <item x="0"/>
        <item x="1"/>
        <item x="2"/>
        <item x="3"/>
        <item x="4"/>
        <item x="5"/>
        <item t="default"/>
      </items>
    </pivotField>
    <pivotField dataField="1" showAll="0"/>
  </pivotFields>
  <rowFields count="1">
    <field x="0"/>
  </rowFields>
  <rowItems count="7">
    <i>
      <x/>
    </i>
    <i>
      <x v="1"/>
    </i>
    <i>
      <x v="2"/>
    </i>
    <i>
      <x v="3"/>
    </i>
    <i>
      <x v="4"/>
    </i>
    <i>
      <x v="5"/>
    </i>
    <i t="grand">
      <x/>
    </i>
  </rowItems>
  <colItems count="1">
    <i/>
  </colItems>
  <dataFields count="1">
    <dataField name="Sum of Amount" fld="1"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6.xml><?xml version="1.0" encoding="utf-8"?>
<pivotTableDefinition xmlns="http://schemas.openxmlformats.org/spreadsheetml/2006/main" name="PivotTable8" cacheId="5" applyNumberFormats="0" applyBorderFormats="0" applyFontFormats="0" applyPatternFormats="0" applyAlignmentFormats="0" applyWidthHeightFormats="1" dataCaption="Values" tag="6f385e71-82b6-4603-a118-462901fc61b8" updatedVersion="6" minRefreshableVersion="3" useAutoFormatting="1" itemPrintTitles="1" createdVersion="5" indent="0" outline="1" outlineData="1" multipleFieldFilters="0" chartFormat="1">
  <location ref="B3:C9" firstHeaderRow="1" firstDataRow="1" firstDataCol="1"/>
  <pivotFields count="2">
    <pivotField axis="axisRow" allDrilled="1" showAll="0" measureFilter="1" dataSourceSort="1" defaultAttributeDrillState="1">
      <items count="6">
        <item x="0"/>
        <item x="1"/>
        <item x="2"/>
        <item x="3"/>
        <item x="4"/>
        <item t="default"/>
      </items>
    </pivotField>
    <pivotField dataField="1" showAll="0"/>
  </pivotFields>
  <rowFields count="1">
    <field x="0"/>
  </rowFields>
  <rowItems count="6">
    <i>
      <x/>
    </i>
    <i>
      <x v="1"/>
    </i>
    <i>
      <x v="2"/>
    </i>
    <i>
      <x v="3"/>
    </i>
    <i>
      <x v="4"/>
    </i>
    <i t="grand">
      <x/>
    </i>
  </rowItems>
  <colItems count="1">
    <i/>
  </colItems>
  <dataFields count="1">
    <dataField name="Sum of Amoun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36">
      <autoFilter ref="A1">
        <filterColumn colId="0">
          <top10 val="5" filterVal="5"/>
        </filterColumn>
      </autoFilter>
    </filter>
  </filters>
  <rowHierarchiesUsage count="1">
    <rowHierarchyUsage hierarchyUsage="10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7.xml><?xml version="1.0" encoding="utf-8"?>
<pivotTableDefinition xmlns="http://schemas.openxmlformats.org/spreadsheetml/2006/main" name="PivotTable4" cacheId="1" applyNumberFormats="0" applyBorderFormats="0" applyFontFormats="0" applyPatternFormats="0" applyAlignmentFormats="0" applyWidthHeightFormats="1" dataCaption="Values" tag="b027d761-e85c-4f90-b2bd-c3fa2c9adf19" updatedVersion="6" minRefreshableVersion="3" useAutoFormatting="1" itemPrintTitles="1" createdVersion="5" indent="0" outline="1" outlineData="1" multipleFieldFilters="0" chartFormat="1">
  <location ref="B3:C16" firstHeaderRow="1" firstDataRow="1" firstDataCol="1"/>
  <pivotFields count="2">
    <pivotField axis="axisRow" allDrilled="1" showAll="0" dataSourceSort="1" defaultAttributeDrillState="1">
      <items count="13">
        <item x="0"/>
        <item x="1"/>
        <item x="2"/>
        <item x="3"/>
        <item x="4"/>
        <item x="5"/>
        <item x="6"/>
        <item x="7"/>
        <item x="8"/>
        <item x="9"/>
        <item x="10"/>
        <item x="11"/>
        <item t="default"/>
      </items>
    </pivotField>
    <pivotField dataField="1" showAll="0"/>
  </pivotFields>
  <rowFields count="1">
    <field x="0"/>
  </rowFields>
  <rowItems count="13">
    <i>
      <x/>
    </i>
    <i>
      <x v="1"/>
    </i>
    <i>
      <x v="2"/>
    </i>
    <i>
      <x v="3"/>
    </i>
    <i>
      <x v="4"/>
    </i>
    <i>
      <x v="5"/>
    </i>
    <i>
      <x v="6"/>
    </i>
    <i>
      <x v="7"/>
    </i>
    <i>
      <x v="8"/>
    </i>
    <i>
      <x v="9"/>
    </i>
    <i>
      <x v="10"/>
    </i>
    <i>
      <x v="11"/>
    </i>
    <i t="grand">
      <x/>
    </i>
  </rowItems>
  <colItems count="1">
    <i/>
  </colItems>
  <dataFields count="1">
    <dataField name="Sum of Amount" fld="1" baseField="0" baseItem="0"/>
  </dataFields>
  <chartFormats count="1">
    <chartFormat chart="0" format="2" series="1">
      <pivotArea type="data" outline="0" fieldPosition="0">
        <references count="1">
          <reference field="4294967294" count="1" selected="0">
            <x v="0"/>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pivotTables/pivotTable8.xml><?xml version="1.0" encoding="utf-8"?>
<pivotTableDefinition xmlns="http://schemas.openxmlformats.org/spreadsheetml/2006/main" name="PivotTable1" cacheId="2" applyNumberFormats="0" applyBorderFormats="0" applyFontFormats="0" applyPatternFormats="0" applyAlignmentFormats="0" applyWidthHeightFormats="1" dataCaption="Values" tag="2b549b3c-532f-4609-9aed-73bc5d18f286" updatedVersion="6" minRefreshableVersion="3" useAutoFormatting="1" itemPrintTitles="1" createdVersion="5" indent="0" outline="1" outlineData="1" multipleFieldFilters="0">
  <location ref="B3:C10" firstHeaderRow="1" firstDataRow="1" firstDataCol="1"/>
  <pivotFields count="2">
    <pivotField axis="axisRow" allDrilled="1" showAll="0" dataSourceSort="1" defaultAttributeDrillState="1">
      <items count="7">
        <item x="0"/>
        <item x="1"/>
        <item x="2"/>
        <item x="3"/>
        <item x="4"/>
        <item x="5"/>
        <item t="default"/>
      </items>
    </pivotField>
    <pivotField dataField="1" showAll="0"/>
  </pivotFields>
  <rowFields count="1">
    <field x="0"/>
  </rowFields>
  <rowItems count="7">
    <i>
      <x/>
    </i>
    <i>
      <x v="1"/>
    </i>
    <i>
      <x v="2"/>
    </i>
    <i>
      <x v="3"/>
    </i>
    <i>
      <x v="4"/>
    </i>
    <i>
      <x v="5"/>
    </i>
    <i t="grand">
      <x/>
    </i>
  </rowItems>
  <colItems count="1">
    <i/>
  </colItems>
  <dataFields count="1">
    <dataField name="Sum of Amount" fld="1" baseField="0" baseItem="0"/>
  </dataField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activeTabTopLevelEntity name="[Dim Product]"/>
      </x15:pivotTableUISettings>
    </ext>
  </extLst>
</pivotTableDefinition>
</file>

<file path=xl/pivotTables/pivotTable9.xml><?xml version="1.0" encoding="utf-8"?>
<pivotTableDefinition xmlns="http://schemas.openxmlformats.org/spreadsheetml/2006/main" name="PivotTable20" cacheId="3" applyNumberFormats="0" applyBorderFormats="0" applyFontFormats="0" applyPatternFormats="0" applyAlignmentFormats="0" applyWidthHeightFormats="1" dataCaption="Values" tag="e53db3ef-24a2-4a0f-8016-79ba93a393da" updatedVersion="6" minRefreshableVersion="3" useAutoFormatting="1" itemPrintTitles="1" createdVersion="5" indent="0" outline="1" outlineData="1" multipleFieldFilters="0" chartFormat="1">
  <location ref="B3:C6" firstHeaderRow="1" firstDataRow="1" firstDataCol="1"/>
  <pivotFields count="2">
    <pivotField dataField="1" showAll="0"/>
    <pivotField axis="axisRow" allDrilled="1" showAll="0" dataSourceSort="1" defaultAttributeDrillState="1">
      <items count="3">
        <item x="0"/>
        <item x="1"/>
        <item t="default"/>
      </items>
    </pivotField>
  </pivotFields>
  <rowFields count="1">
    <field x="1"/>
  </rowFields>
  <rowItems count="3">
    <i>
      <x/>
    </i>
    <i>
      <x v="1"/>
    </i>
    <i t="grand">
      <x/>
    </i>
  </rowItems>
  <colItems count="1">
    <i/>
  </colItems>
  <dataFields count="1">
    <dataField name="Sum of Amount" fld="0" baseField="0" baseItem="0"/>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s>
  <pivotHierarchies count="1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onth" sourceName="[Merge1].[Month]">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Month].[(All)]" sourceCaption="(All)" count="0"/>
        <level uniqueName="[Merge1].[Month].[Month]" sourceCaption="Month" count="12">
          <ranges>
            <range startItem="0">
              <i n="[Merge1].[Month].&amp;[Apr]" c="Apr"/>
              <i n="[Merge1].[Month].&amp;[Aug]" c="Aug"/>
              <i n="[Merge1].[Month].&amp;[Dec]" c="Dec"/>
              <i n="[Merge1].[Month].&amp;[Feb]" c="Feb"/>
              <i n="[Merge1].[Month].&amp;[Jan]" c="Jan"/>
              <i n="[Merge1].[Month].&amp;[Jul]" c="Jul"/>
              <i n="[Merge1].[Month].&amp;[Jun]" c="Jun"/>
              <i n="[Merge1].[Month].&amp;[Mar]" c="Mar"/>
              <i n="[Merge1].[Month].&amp;[May]" c="May"/>
              <i n="[Merge1].[Month].&amp;[Nov]" c="Nov"/>
              <i n="[Merge1].[Month].&amp;[Oct]" c="Oct"/>
              <i n="[Merge1].[Month].&amp;[Sep]" c="Sep"/>
            </range>
          </ranges>
        </level>
      </levels>
      <selections count="1">
        <selection n="[Merge1].[Month].[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mc:Ignorable="x" name="Slicer_Dim_Product.1.Grade" sourceName="[Merge1].[Dim Product.1.Grade]">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Dim Product.1.Grade].[(All)]" sourceCaption="(All)" count="0"/>
        <level uniqueName="[Merge1].[Dim Product.1.Grade].[Dim Product.1.Grade]" sourceCaption="Dim Product.1.Grade" count="5">
          <ranges>
            <range startItem="0">
              <i n="[Merge1].[Dim Product.1.Grade].&amp;[A]" c="A"/>
              <i n="[Merge1].[Dim Product.1.Grade].&amp;[B]" c="B"/>
              <i n="[Merge1].[Dim Product.1.Grade].&amp;[C]" c="C"/>
              <i n="[Merge1].[Dim Product.1.Grade].&amp;[D]" c="D"/>
              <i n="[Merge1].[Dim Product.1.Grade].&amp;[E]" c="E"/>
            </range>
          </ranges>
        </level>
      </levels>
      <selections count="1">
        <selection n="[Merge1].[Dim Product.1.Grad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Year" sourceName="[Merge1].[Year]">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Year].[(All)]" sourceCaption="(All)" count="0"/>
        <level uniqueName="[Merge1].[Year].[Year]" sourceCaption="Year" count="9">
          <ranges>
            <range startItem="0">
              <i n="[Merge1].[Year].&amp;[2015]" c="2015"/>
              <i n="[Merge1].[Year].&amp;[2016]" c="2016"/>
              <i n="[Merge1].[Year].&amp;[2017]" c="2017"/>
              <i n="[Merge1].[Year].&amp;[2018]" c="2018"/>
              <i n="[Merge1].[Year].&amp;[2019]" c="2019"/>
              <i n="[Merge1].[Year].&amp;[2020]" c="2020"/>
              <i n="[Merge1].[Year].&amp;[2021]" c="2021"/>
              <i n="[Merge1].[Year].&amp;[2022]" c="2022"/>
              <i n="[Merge1].[Year].&amp;[2023]" c="2023"/>
            </range>
          </ranges>
        </level>
      </levels>
      <selections count="1">
        <selection n="[Merge1].[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Day_Name" sourceName="[Merge1].[Day Name]">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Day Name].[(All)]" sourceCaption="(All)" count="0"/>
        <level uniqueName="[Merge1].[Day Name].[Day Name]" sourceCaption="Day Name" count="7">
          <ranges>
            <range startItem="0">
              <i n="[Merge1].[Day Name].&amp;[Friday]" c="Friday"/>
              <i n="[Merge1].[Day Name].&amp;[Monday]" c="Monday"/>
              <i n="[Merge1].[Day Name].&amp;[Saturday]" c="Saturday"/>
              <i n="[Merge1].[Day Name].&amp;[Sunday]" c="Sunday"/>
              <i n="[Merge1].[Day Name].&amp;[Thursday]" c="Thursday"/>
              <i n="[Merge1].[Day Name].&amp;[Tuesday]" c="Tuesday"/>
              <i n="[Merge1].[Day Name].&amp;[Wednesday]" c="Wednesday"/>
            </range>
          </ranges>
        </level>
      </levels>
      <selections count="1">
        <selection n="[Merge1].[Day 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Day" sourceName="[Merge1].[Day]">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Day].[(All)]" sourceCaption="(All)" count="0"/>
        <level uniqueName="[Merge1].[Day].[Day]" sourceCaption="Day" count="31">
          <ranges>
            <range startItem="0">
              <i n="[Merge1].[Day].&amp;[1]" c="1"/>
              <i n="[Merge1].[Day].&amp;[10]" c="10"/>
              <i n="[Merge1].[Day].&amp;[11]" c="11"/>
              <i n="[Merge1].[Day].&amp;[12]" c="12"/>
              <i n="[Merge1].[Day].&amp;[13]" c="13"/>
              <i n="[Merge1].[Day].&amp;[14]" c="14"/>
              <i n="[Merge1].[Day].&amp;[15]" c="15"/>
              <i n="[Merge1].[Day].&amp;[16]" c="16"/>
              <i n="[Merge1].[Day].&amp;[17]" c="17"/>
              <i n="[Merge1].[Day].&amp;[18]" c="18"/>
              <i n="[Merge1].[Day].&amp;[19]" c="19"/>
              <i n="[Merge1].[Day].&amp;[2]" c="2"/>
              <i n="[Merge1].[Day].&amp;[20]" c="20"/>
              <i n="[Merge1].[Day].&amp;[21]" c="21"/>
              <i n="[Merge1].[Day].&amp;[22]" c="22"/>
              <i n="[Merge1].[Day].&amp;[23]" c="23"/>
              <i n="[Merge1].[Day].&amp;[24]" c="24"/>
              <i n="[Merge1].[Day].&amp;[25]" c="25"/>
              <i n="[Merge1].[Day].&amp;[26]" c="26"/>
              <i n="[Merge1].[Day].&amp;[27]" c="27"/>
              <i n="[Merge1].[Day].&amp;[28]" c="28"/>
              <i n="[Merge1].[Day].&amp;[29]" c="29"/>
              <i n="[Merge1].[Day].&amp;[3]" c="3"/>
              <i n="[Merge1].[Day].&amp;[30]" c="30"/>
              <i n="[Merge1].[Day].&amp;[31]" c="31"/>
              <i n="[Merge1].[Day].&amp;[4]" c="4"/>
              <i n="[Merge1].[Day].&amp;[5]" c="5"/>
              <i n="[Merge1].[Day].&amp;[6]" c="6"/>
              <i n="[Merge1].[Day].&amp;[7]" c="7"/>
              <i n="[Merge1].[Day].&amp;[8]" c="8"/>
              <i n="[Merge1].[Day].&amp;[9]" c="9"/>
            </range>
          </ranges>
        </level>
      </levels>
      <selections count="1">
        <selection n="[Merge1].[Da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Loan_Status" sourceName="[Merge1].[Loan Status]">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Loan Status].[(All)]" sourceCaption="(All)" count="0"/>
        <level uniqueName="[Merge1].[Loan Status].[Loan Status]" sourceCaption="Loan Status" count="4">
          <ranges>
            <range startItem="0">
              <i n="[Merge1].[Loan Status].&amp;[Active]" c="Active"/>
              <i n="[Merge1].[Loan Status].&amp;[Default]" c="Default"/>
              <i n="[Merge1].[Loan Status].&amp;[Fully Paid]" c="Fully Paid"/>
              <i n="[Merge1].[Loan Status].&amp;[Paid Off]" c="Paid Off"/>
            </range>
          </ranges>
        </level>
      </levels>
      <selections count="1">
        <selection n="[Merge1].[Loan Status].[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Repayment_Type" sourceName="[Merge1].[Repayment Type]">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Repayment Type].[(All)]" sourceCaption="(All)" count="0"/>
        <level uniqueName="[Merge1].[Repayment Type].[Repayment Type]" sourceCaption="Repayment Type" count="2">
          <ranges>
            <range startItem="0">
              <i n="[Merge1].[Repayment Type].&amp;[Monthly EMI]" c="Monthly EMI"/>
              <i n="[Merge1].[Repayment Type].&amp;[Quarterly EMI]" c="Quarterly EMI"/>
            </range>
          </ranges>
        </level>
      </levels>
      <selections count="1">
        <selection n="[Merge1].[Repayment Typ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Branch_Name" sourceName="[Merge1].[Branch Name]">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Branch Name].[(All)]" sourceCaption="(All)" count="0"/>
        <level uniqueName="[Merge1].[Branch Name].[Branch Name]" sourceCaption="Branch Name" count="51">
          <ranges>
            <range startItem="0">
              <i n="[Merge1].[Branch Name].&amp;[AGRA]" c="AGRA"/>
              <i n="[Merge1].[Branch Name].&amp;[ASANSOL]" c="ASANSOL"/>
              <i n="[Merge1].[Branch Name].&amp;[Bardhaman]" c="Bardhaman"/>
              <i n="[Merge1].[Branch Name].&amp;[BEHROR]" c="BEHROR"/>
              <i n="[Merge1].[Branch Name].&amp;[BILASPUR]" c="BILASPUR"/>
              <i n="[Merge1].[Branch Name].&amp;[BISWANATH CHARIALI]" c="BISWANATH CHARIALI"/>
              <i n="[Merge1].[Branch Name].&amp;[BULANDSHAHR]" c="BULANDSHAHR"/>
              <i n="[Merge1].[Branch Name].&amp;[BUXAR]" c="BUXAR"/>
              <i n="[Merge1].[Branch Name].&amp;[CHHAPRA]" c="CHHAPRA"/>
              <i n="[Merge1].[Branch Name].&amp;[CHHATA]" c="CHHATA"/>
              <i n="[Merge1].[Branch Name].&amp;[CUTTACK]" c="CUTTACK"/>
              <i n="[Merge1].[Branch Name].&amp;[DHARMANAGAR]" c="DHARMANAGAR"/>
              <i n="[Merge1].[Branch Name].&amp;[DHURI]" c="DHURI"/>
              <i n="[Merge1].[Branch Name].&amp;[DIBRUGARH]" c="DIBRUGARH"/>
              <i n="[Merge1].[Branch Name].&amp;[DURGAPUR]" c="DURGAPUR"/>
              <i n="[Merge1].[Branch Name].&amp;[FATEHABAD]" c="FATEHABAD"/>
              <i n="[Merge1].[Branch Name].&amp;[FATEHGARH SAHIB]" c="FATEHGARH SAHIB"/>
              <i n="[Merge1].[Branch Name].&amp;[GUWAHATI]" c="GUWAHATI"/>
              <i n="[Merge1].[Branch Name].&amp;[HABRA]" c="HABRA"/>
              <i n="[Merge1].[Branch Name].&amp;[HAPUR]" c="HAPUR"/>
              <i n="[Merge1].[Branch Name].&amp;[JALANDHAR]" c="JALANDHAR"/>
              <i n="[Merge1].[Branch Name].&amp;[JAMMU]" c="JAMMU"/>
              <i n="[Merge1].[Branch Name].&amp;[JORHAT]" c="JORHAT"/>
              <i n="[Merge1].[Branch Name].&amp;[KARNAL]" c="KARNAL"/>
              <i n="[Merge1].[Branch Name].&amp;[KAROND]" c="KAROND"/>
              <i n="[Merge1].[Branch Name].&amp;[KURUKSHETRA]" c="KURUKSHETRA"/>
              <i n="[Merge1].[Branch Name].&amp;[MADHUBANI]" c="MADHUBANI"/>
              <i n="[Merge1].[Branch Name].&amp;[MAHASAMUND]" c="MAHASAMUND"/>
              <i n="[Merge1].[Branch Name].&amp;[Mangaldoi]" c="Mangaldoi"/>
              <i n="[Merge1].[Branch Name].&amp;[Mathura]" c="Mathura"/>
              <i n="[Merge1].[Branch Name].&amp;[MAWANA]" c="MAWANA"/>
              <i n="[Merge1].[Branch Name].&amp;[MODINAGAR]" c="MODINAGAR"/>
              <i n="[Merge1].[Branch Name].&amp;[MOTIHARI]" c="MOTIHARI"/>
              <i n="[Merge1].[Branch Name].&amp;[MUKTSAR]" c="MUKTSAR"/>
              <i n="[Merge1].[Branch Name].&amp;[NEEM KA THANA]" c="NEEM KA THANA"/>
              <i n="[Merge1].[Branch Name].&amp;[NIMAPADA]" c="NIMAPADA"/>
              <i n="[Merge1].[Branch Name].&amp;[PALWAL]" c="PALWAL"/>
              <i n="[Merge1].[Branch Name].&amp;[PANIPAT]" c="PANIPAT"/>
              <i n="[Merge1].[Branch Name].&amp;[PAOTA]" c="PAOTA"/>
              <i n="[Merge1].[Branch Name].&amp;[PATIALA]" c="PATIALA"/>
              <i n="[Merge1].[Branch Name].&amp;[RAIPUR]" c="RAIPUR"/>
              <i n="[Merge1].[Branch Name].&amp;[SAMRALA]" c="SAMRALA"/>
              <i n="[Merge1].[Branch Name].&amp;[SANGRUR]" c="SANGRUR"/>
              <i n="[Merge1].[Branch Name].&amp;[SEHORE]" c="SEHORE"/>
              <i n="[Merge1].[Branch Name].&amp;[SHAHDOL]" c="SHAHDOL"/>
              <i n="[Merge1].[Branch Name].&amp;[SIRSA]" c="SIRSA"/>
              <i n="[Merge1].[Branch Name].&amp;[SIVASAGAR]" c="SIVASAGAR"/>
              <i n="[Merge1].[Branch Name].&amp;[SIWAN]" c="SIWAN"/>
              <i n="[Merge1].[Branch Name].&amp;[TEZPUR]" c="TEZPUR"/>
              <i n="[Merge1].[Branch Name].&amp;[UJJAIN]" c="UJJAIN"/>
              <i n="[Merge1].[Branch Name].&amp;[VARANASI]" c="VARANASI"/>
            </range>
          </ranges>
        </level>
      </levels>
      <selections count="1">
        <selection n="[Merge1].[Branch 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Dim_Branch.State_Abbr" sourceName="[Merge1].[Dim Branch.State Abbr]">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Dim Branch.State Abbr].[(All)]" sourceCaption="(All)" count="0"/>
        <level uniqueName="[Merge1].[Dim Branch.State Abbr].[Dim Branch.State Abbr]" sourceCaption="Dim Branch.State Abbr" count="12">
          <ranges>
            <range startItem="0">
              <i n="[Merge1].[Dim Branch.State Abbr].&amp;[AS]" c="AS"/>
              <i n="[Merge1].[Dim Branch.State Abbr].&amp;[BR]" c="BR"/>
              <i n="[Merge1].[Dim Branch.State Abbr].&amp;[CG]" c="CG"/>
              <i n="[Merge1].[Dim Branch.State Abbr].&amp;[HR]" c="HR"/>
              <i n="[Merge1].[Dim Branch.State Abbr].&amp;[JK]" c="JK"/>
              <i n="[Merge1].[Dim Branch.State Abbr].&amp;[MP]" c="MP"/>
              <i n="[Merge1].[Dim Branch.State Abbr].&amp;[OR]" c="OR"/>
              <i n="[Merge1].[Dim Branch.State Abbr].&amp;[PB]" c="PB"/>
              <i n="[Merge1].[Dim Branch.State Abbr].&amp;[RJ]" c="RJ"/>
              <i n="[Merge1].[Dim Branch.State Abbr].&amp;[TR]" c="TR"/>
              <i n="[Merge1].[Dim Branch.State Abbr].&amp;[UP]" c="UP"/>
              <i n="[Merge1].[Dim Branch.State Abbr].&amp;[WB]" c="WB"/>
            </range>
          </ranges>
        </level>
      </levels>
      <selections count="1">
        <selection n="[Merge1].[Dim Branch.State Abb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mc:Ignorable="x" name="Slicer_Dim_Branch.Region_Name" sourceName="[Merge1].[Dim Branch.Region Name]">
  <pivotTables>
    <pivotTable tabId="3" name="PivotTable2"/>
    <pivotTable tabId="22" name="PivotTable9"/>
    <pivotTable tabId="10" name="PivotTable13"/>
    <pivotTable tabId="14" name="PivotTable19"/>
    <pivotTable tabId="15" name="PivotTable19"/>
    <pivotTable tabId="13" name="PivotTable18"/>
    <pivotTable tabId="12" name="PivotTable15"/>
    <pivotTable tabId="16" name="PivotTable19"/>
    <pivotTable tabId="4" name="PivotTable3"/>
    <pivotTable tabId="5" name="PivotTable4"/>
    <pivotTable tabId="6" name="PivotTable5"/>
    <pivotTable tabId="7" name="PivotTable6"/>
    <pivotTable tabId="9" name="PivotTable12"/>
  </pivotTables>
  <data>
    <olap pivotCacheId="1">
      <levels count="2">
        <level uniqueName="[Merge1].[Dim Branch.Region Name].[(All)]" sourceCaption="(All)" count="0"/>
        <level uniqueName="[Merge1].[Dim Branch.Region Name].[Dim Branch.Region Name]" sourceCaption="Dim Branch.Region Name" count="11">
          <ranges>
            <range startItem="0">
              <i n="[Merge1].[Dim Branch.Region Name].&amp;[BHOPAL]" c="BHOPAL"/>
              <i n="[Merge1].[Dim Branch.Region Name].&amp;[BHUBANESWAR]" c="BHUBANESWAR"/>
              <i n="[Merge1].[Dim Branch.Region Name].&amp;[BULANDSHAHR]" c="BULANDSHAHR"/>
              <i n="[Merge1].[Dim Branch.Region Name].&amp;[GUWAAHATI]" c="GUWAAHATI"/>
              <i n="[Merge1].[Dim Branch.Region Name].&amp;[HOWRAH]" c="HOWRAH"/>
              <i n="[Merge1].[Dim Branch.Region Name].&amp;[JAIPUR]" c="JAIPUR"/>
              <i n="[Merge1].[Dim Branch.Region Name].&amp;[KARNAL]" c="KARNAL"/>
              <i n="[Merge1].[Dim Branch.Region Name].&amp;[LUDHIANA]" c="LUDHIANA"/>
              <i n="[Merge1].[Dim Branch.Region Name].&amp;[PATNA]" c="PATNA"/>
              <i n="[Merge1].[Dim Branch.Region Name].&amp;[RAIPUR]" c="RAIPUR"/>
              <i n="[Merge1].[Dim Branch.Region Name].&amp;[VARANASI]" c="VARANASI"/>
            </range>
          </ranges>
        </level>
      </levels>
      <selections count="1">
        <selection n="[Merge1].[Dim Branch.Region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ay Name 1" cache="Slicer_Day_Name" caption="Day Name" columnCount="2" level="1" style="SlicerStyleLight1 2" rowHeight="234950"/>
  <slicer name="Day 1" cache="Slicer_Day" caption="Day" columnCount="4" level="1" style="SlicerStyleLight1 2" rowHeight="234950"/>
</slicers>
</file>

<file path=xl/slicers/slicer10.xml><?xml version="1.0" encoding="utf-8"?>
<slicers xmlns="http://schemas.microsoft.com/office/spreadsheetml/2009/9/main" xmlns:mc="http://schemas.openxmlformats.org/markup-compatibility/2006" xmlns:x="http://schemas.openxmlformats.org/spreadsheetml/2006/main" mc:Ignorable="x">
  <slicer name="Loan Status 4" cache="Slicer_Loan_Status" caption="Loan Status" columnCount="2" level="1" style="SlicerStyleLight1 2" rowHeight="234950"/>
  <slicer name="Repayment Type 4" cache="Slicer_Repayment_Type" caption="Repayment Type" columnCount="2" level="1" style="SlicerStyleLight1 2" rowHeight="234950"/>
  <slicer name="Dim Branch.State Abbr 2" cache="Slicer_Dim_Branch.State_Abbr" caption="Dim Branch.State Abbr" columnCount="2" level="1" style="SlicerStyleLight1 2" rowHeight="234950"/>
</slicers>
</file>

<file path=xl/slicers/slicer11.xml><?xml version="1.0" encoding="utf-8"?>
<slicers xmlns="http://schemas.microsoft.com/office/spreadsheetml/2009/9/main" xmlns:mc="http://schemas.openxmlformats.org/markup-compatibility/2006" xmlns:x="http://schemas.openxmlformats.org/spreadsheetml/2006/main" mc:Ignorable="x">
  <slicer name="Month 5" cache="Slicer_Month" caption="Month" columnCount="2" level="1" style="SlicerStyleLight1 2" rowHeight="234950"/>
  <slicer name="Year 5" cache="Slicer_Year" caption="Year" columnCount="2" level="1" style="SlicerStyleLight1 2" rowHeight="234950"/>
</slicers>
</file>

<file path=xl/slicers/slicer12.xml><?xml version="1.0" encoding="utf-8"?>
<slicers xmlns="http://schemas.microsoft.com/office/spreadsheetml/2009/9/main" xmlns:mc="http://schemas.openxmlformats.org/markup-compatibility/2006" xmlns:x="http://schemas.openxmlformats.org/spreadsheetml/2006/main" mc:Ignorable="x">
  <slicer name="Branch Name 4" cache="Slicer_Branch_Name" caption="Branch Name" columnCount="2" level="1" style="SlicerStyleLight1 2" rowHeight="234950"/>
  <slicer name="Dim Branch.Region Name 4" cache="Slicer_Dim_Branch.Region_Name" caption="Dim Branch.Region Name" columnCount="2" level="1" style="SlicerStyleLight1 2" rowHeight="234950"/>
  <slicer name="Dim Product.1.Grade 4" cache="Slicer_Dim_Product.1.Grade" caption="Dim Product.1.Grade" columnCount="5" level="1" style="SlicerStyleLight1 2"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Loan Status 2" cache="Slicer_Loan_Status" caption="Loan Status" columnCount="2" level="1" style="SlicerStyleLight1 2" rowHeight="234950"/>
  <slicer name="Repayment Type 2" cache="Slicer_Repayment_Type" caption="Repayment Type" columnCount="2" level="1" style="SlicerStyleLight1 2" rowHeight="234950"/>
  <slicer name="Dim Branch.State Abbr" cache="Slicer_Dim_Branch.State_Abbr" caption="Dim Branch.State Abbr" columnCount="2" level="1" style="SlicerStyleLight1 2" rowHeight="234950"/>
</slicers>
</file>

<file path=xl/slicers/slicer3.xml><?xml version="1.0" encoding="utf-8"?>
<slicers xmlns="http://schemas.microsoft.com/office/spreadsheetml/2009/9/main" xmlns:mc="http://schemas.openxmlformats.org/markup-compatibility/2006" xmlns:x="http://schemas.openxmlformats.org/spreadsheetml/2006/main" mc:Ignorable="x">
  <slicer name="Month 3" cache="Slicer_Month" caption="Month" columnCount="2" level="1" style="SlicerStyleLight1 2" rowHeight="234950"/>
  <slicer name="Year 3" cache="Slicer_Year" caption="Year" columnCount="2" level="1" style="SlicerStyleLight1 2" rowHeight="234950"/>
</slicers>
</file>

<file path=xl/slicers/slicer4.xml><?xml version="1.0" encoding="utf-8"?>
<slicers xmlns="http://schemas.microsoft.com/office/spreadsheetml/2009/9/main" xmlns:mc="http://schemas.openxmlformats.org/markup-compatibility/2006" xmlns:x="http://schemas.openxmlformats.org/spreadsheetml/2006/main" mc:Ignorable="x">
  <slicer name="Branch Name 2" cache="Slicer_Branch_Name" caption="Branch Name" columnCount="2" level="1" style="SlicerStyleLight1 2" rowHeight="234950"/>
  <slicer name="Dim Branch.Region Name 2" cache="Slicer_Dim_Branch.Region_Name" caption="Dim Branch.Region Name" columnCount="2" level="1" style="SlicerStyleLight1 2" rowHeight="234950"/>
  <slicer name="Dim Product.1.Grade 2" cache="Slicer_Dim_Product.1.Grade" caption="Dim Product.1.Grade" columnCount="5" level="1" style="SlicerStyleLight1 2" rowHeight="234950"/>
</slicers>
</file>

<file path=xl/slicers/slicer5.xml><?xml version="1.0" encoding="utf-8"?>
<slicers xmlns="http://schemas.microsoft.com/office/spreadsheetml/2009/9/main" xmlns:mc="http://schemas.openxmlformats.org/markup-compatibility/2006" xmlns:x="http://schemas.openxmlformats.org/spreadsheetml/2006/main" mc:Ignorable="x">
  <slicer name="Day Name 2" cache="Slicer_Day_Name" caption="Day Name" columnCount="2" level="1" style="SlicerStyleLight1 2" rowHeight="234950"/>
  <slicer name="Day 2" cache="Slicer_Day" caption="Day" columnCount="4" level="1" style="SlicerStyleLight1 2" rowHeight="234950"/>
</slicers>
</file>

<file path=xl/slicers/slicer6.xml><?xml version="1.0" encoding="utf-8"?>
<slicers xmlns="http://schemas.microsoft.com/office/spreadsheetml/2009/9/main" xmlns:mc="http://schemas.openxmlformats.org/markup-compatibility/2006" xmlns:x="http://schemas.openxmlformats.org/spreadsheetml/2006/main" mc:Ignorable="x">
  <slicer name="Loan Status 3" cache="Slicer_Loan_Status" caption="Loan Status" columnCount="2" level="1" style="SlicerStyleLight1 2" rowHeight="234950"/>
  <slicer name="Repayment Type 3" cache="Slicer_Repayment_Type" caption="Repayment Type" columnCount="2" level="1" style="SlicerStyleLight1 2" rowHeight="234950"/>
  <slicer name="Dim Branch.State Abbr 1" cache="Slicer_Dim_Branch.State_Abbr" caption="Dim Branch.State Abbr" columnCount="2" level="1" style="SlicerStyleLight1 2" rowHeight="234950"/>
</slicers>
</file>

<file path=xl/slicers/slicer7.xml><?xml version="1.0" encoding="utf-8"?>
<slicers xmlns="http://schemas.microsoft.com/office/spreadsheetml/2009/9/main" xmlns:mc="http://schemas.openxmlformats.org/markup-compatibility/2006" xmlns:x="http://schemas.openxmlformats.org/spreadsheetml/2006/main" mc:Ignorable="x">
  <slicer name="Month 4" cache="Slicer_Month" caption="Month" columnCount="2" level="1" style="SlicerStyleLight1 2" rowHeight="234950"/>
  <slicer name="Year 4" cache="Slicer_Year" caption="Year" columnCount="2" level="1" style="SlicerStyleLight1 2" rowHeight="234950"/>
</slicers>
</file>

<file path=xl/slicers/slicer8.xml><?xml version="1.0" encoding="utf-8"?>
<slicers xmlns="http://schemas.microsoft.com/office/spreadsheetml/2009/9/main" xmlns:mc="http://schemas.openxmlformats.org/markup-compatibility/2006" xmlns:x="http://schemas.openxmlformats.org/spreadsheetml/2006/main" mc:Ignorable="x">
  <slicer name="Branch Name 3" cache="Slicer_Branch_Name" caption="Branch Name" columnCount="2" level="1" style="SlicerStyleLight1 2" rowHeight="234950"/>
  <slicer name="Dim Branch.Region Name 3" cache="Slicer_Dim_Branch.Region_Name" caption="Dim Branch.Region Name" columnCount="2" level="1" style="SlicerStyleLight1 2" rowHeight="234950"/>
  <slicer name="Dim Product.1.Grade 3" cache="Slicer_Dim_Product.1.Grade" caption="Dim Product.1.Grade" columnCount="5" level="1" style="SlicerStyleLight1 2" rowHeight="234950"/>
</slicers>
</file>

<file path=xl/slicers/slicer9.xml><?xml version="1.0" encoding="utf-8"?>
<slicers xmlns="http://schemas.microsoft.com/office/spreadsheetml/2009/9/main" xmlns:mc="http://schemas.openxmlformats.org/markup-compatibility/2006" xmlns:x="http://schemas.openxmlformats.org/spreadsheetml/2006/main" mc:Ignorable="x">
  <slicer name="Day Name 3" cache="Slicer_Day_Name" caption="Day Name" columnCount="2" level="1" style="SlicerStyleLight1 2" rowHeight="234950"/>
  <slicer name="Day 3" cache="Slicer_Day" caption="Day" columnCount="4" level="1" style="SlicerStyleLight1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2.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13.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14.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15.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ivotTable" Target="../pivotTables/pivotTable16.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ivotTable" Target="../pivotTables/pivotTable17.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ivotTable" Target="../pivotTables/pivotTable18.xml"/></Relationships>
</file>

<file path=xl/worksheets/_rels/sheet19.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2" Type="http://schemas.microsoft.com/office/2007/relationships/slicer" Target="../slicers/slicer5.xml"/><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2" Type="http://schemas.microsoft.com/office/2007/relationships/slicer" Target="../slicers/slicer6.xml"/><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2" Type="http://schemas.microsoft.com/office/2007/relationships/slicer" Target="../slicers/slicer7.xml"/><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30.xml.rels><?xml version="1.0" encoding="UTF-8" standalone="yes"?>
<Relationships xmlns="http://schemas.openxmlformats.org/package/2006/relationships"><Relationship Id="rId2" Type="http://schemas.microsoft.com/office/2007/relationships/slicer" Target="../slicers/slicer8.xml"/><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2" Type="http://schemas.microsoft.com/office/2007/relationships/slicer" Target="../slicers/slicer9.xml"/><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2" Type="http://schemas.microsoft.com/office/2007/relationships/slicer" Target="../slicers/slicer10.xml"/><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2" Type="http://schemas.microsoft.com/office/2007/relationships/slicer" Target="../slicers/slicer11.xml"/><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2" Type="http://schemas.microsoft.com/office/2007/relationships/slicer" Target="../slicers/slicer12.xml"/><Relationship Id="rId1" Type="http://schemas.openxmlformats.org/officeDocument/2006/relationships/drawing" Target="../drawings/drawing3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16"/>
  <sheetViews>
    <sheetView zoomScaleNormal="100" workbookViewId="0"/>
  </sheetViews>
  <sheetFormatPr defaultRowHeight="14.4" x14ac:dyDescent="0.3"/>
  <cols>
    <col min="2" max="2" width="12.5546875" customWidth="1"/>
    <col min="3" max="3" width="19.109375" bestFit="1" customWidth="1"/>
    <col min="4" max="4" width="21.44140625" bestFit="1" customWidth="1"/>
  </cols>
  <sheetData>
    <row r="3" spans="2:3" x14ac:dyDescent="0.3">
      <c r="B3" s="2" t="s">
        <v>1</v>
      </c>
      <c r="C3" t="s">
        <v>0</v>
      </c>
    </row>
    <row r="4" spans="2:3" x14ac:dyDescent="0.3">
      <c r="B4" s="3" t="s">
        <v>8</v>
      </c>
      <c r="C4" s="1">
        <v>30851743</v>
      </c>
    </row>
    <row r="5" spans="2:3" x14ac:dyDescent="0.3">
      <c r="B5" s="3" t="s">
        <v>7</v>
      </c>
      <c r="C5" s="1">
        <v>22850050</v>
      </c>
    </row>
    <row r="6" spans="2:3" x14ac:dyDescent="0.3">
      <c r="B6" s="3" t="s">
        <v>11</v>
      </c>
      <c r="C6" s="1">
        <v>27684474</v>
      </c>
    </row>
    <row r="7" spans="2:3" x14ac:dyDescent="0.3">
      <c r="B7" s="3" t="s">
        <v>4</v>
      </c>
      <c r="C7" s="1">
        <v>24462673</v>
      </c>
    </row>
    <row r="8" spans="2:3" x14ac:dyDescent="0.3">
      <c r="B8" s="3" t="s">
        <v>2</v>
      </c>
      <c r="C8" s="1">
        <v>24054167</v>
      </c>
    </row>
    <row r="9" spans="2:3" x14ac:dyDescent="0.3">
      <c r="B9" s="3" t="s">
        <v>10</v>
      </c>
      <c r="C9" s="1">
        <v>21745425</v>
      </c>
    </row>
    <row r="10" spans="2:3" x14ac:dyDescent="0.3">
      <c r="B10" s="3" t="s">
        <v>9</v>
      </c>
      <c r="C10" s="1">
        <v>22508797</v>
      </c>
    </row>
    <row r="11" spans="2:3" x14ac:dyDescent="0.3">
      <c r="B11" s="3" t="s">
        <v>5</v>
      </c>
      <c r="C11" s="1">
        <v>27225952</v>
      </c>
    </row>
    <row r="12" spans="2:3" x14ac:dyDescent="0.3">
      <c r="B12" s="3" t="s">
        <v>14</v>
      </c>
      <c r="C12" s="1">
        <v>22350208</v>
      </c>
    </row>
    <row r="13" spans="2:3" x14ac:dyDescent="0.3">
      <c r="B13" s="3" t="s">
        <v>13</v>
      </c>
      <c r="C13" s="1">
        <v>25757268</v>
      </c>
    </row>
    <row r="14" spans="2:3" x14ac:dyDescent="0.3">
      <c r="B14" s="3" t="s">
        <v>12</v>
      </c>
      <c r="C14" s="1">
        <v>27243984</v>
      </c>
    </row>
    <row r="15" spans="2:3" x14ac:dyDescent="0.3">
      <c r="B15" s="3" t="s">
        <v>6</v>
      </c>
      <c r="C15" s="1">
        <v>25980743</v>
      </c>
    </row>
    <row r="16" spans="2:3" x14ac:dyDescent="0.3">
      <c r="B16" s="3" t="s">
        <v>3</v>
      </c>
      <c r="C16" s="1">
        <v>302715484</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7"/>
  <sheetViews>
    <sheetView workbookViewId="0"/>
  </sheetViews>
  <sheetFormatPr defaultRowHeight="14.4" x14ac:dyDescent="0.3"/>
  <cols>
    <col min="2" max="2" width="12.5546875" customWidth="1"/>
    <col min="3" max="3" width="19.109375" bestFit="1" customWidth="1"/>
  </cols>
  <sheetData>
    <row r="3" spans="2:3" x14ac:dyDescent="0.3">
      <c r="B3" s="2" t="s">
        <v>1</v>
      </c>
      <c r="C3" t="s">
        <v>0</v>
      </c>
    </row>
    <row r="4" spans="2:3" x14ac:dyDescent="0.3">
      <c r="B4" s="3" t="s">
        <v>76</v>
      </c>
      <c r="C4" s="1">
        <v>70973513</v>
      </c>
    </row>
    <row r="5" spans="2:3" x14ac:dyDescent="0.3">
      <c r="B5" s="3" t="s">
        <v>78</v>
      </c>
      <c r="C5" s="1">
        <v>19961753</v>
      </c>
    </row>
    <row r="6" spans="2:3" x14ac:dyDescent="0.3">
      <c r="B6" s="3" t="s">
        <v>77</v>
      </c>
      <c r="C6" s="1">
        <v>211780218</v>
      </c>
    </row>
    <row r="7" spans="2:3" x14ac:dyDescent="0.3">
      <c r="B7" s="3" t="s">
        <v>3</v>
      </c>
      <c r="C7" s="1">
        <v>302715484</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8"/>
  <sheetViews>
    <sheetView topLeftCell="A2" workbookViewId="0">
      <selection activeCell="C7" sqref="C7"/>
    </sheetView>
  </sheetViews>
  <sheetFormatPr defaultRowHeight="14.4" x14ac:dyDescent="0.3"/>
  <cols>
    <col min="2" max="2" width="12.5546875" customWidth="1"/>
    <col min="3" max="3" width="19.109375" bestFit="1" customWidth="1"/>
  </cols>
  <sheetData>
    <row r="3" spans="2:3" x14ac:dyDescent="0.3">
      <c r="B3" s="2" t="s">
        <v>1</v>
      </c>
      <c r="C3" t="s">
        <v>0</v>
      </c>
    </row>
    <row r="4" spans="2:3" x14ac:dyDescent="0.3">
      <c r="B4" s="3" t="s">
        <v>82</v>
      </c>
      <c r="C4" s="1">
        <v>5585993</v>
      </c>
    </row>
    <row r="5" spans="2:3" x14ac:dyDescent="0.3">
      <c r="B5" s="3" t="s">
        <v>79</v>
      </c>
      <c r="C5" s="1">
        <v>131926918</v>
      </c>
    </row>
    <row r="6" spans="2:3" x14ac:dyDescent="0.3">
      <c r="B6" s="3" t="s">
        <v>80</v>
      </c>
      <c r="C6" s="1">
        <v>72537228</v>
      </c>
    </row>
    <row r="7" spans="2:3" x14ac:dyDescent="0.3">
      <c r="B7" s="3" t="s">
        <v>81</v>
      </c>
      <c r="C7" s="1">
        <v>92665345</v>
      </c>
    </row>
    <row r="8" spans="2:3" x14ac:dyDescent="0.3">
      <c r="B8" s="3" t="s">
        <v>3</v>
      </c>
      <c r="C8" s="1">
        <v>302715484</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9"/>
  <sheetViews>
    <sheetView workbookViewId="0">
      <selection activeCell="C6" sqref="C6"/>
    </sheetView>
  </sheetViews>
  <sheetFormatPr defaultRowHeight="14.4" x14ac:dyDescent="0.3"/>
  <cols>
    <col min="2" max="2" width="12.5546875" customWidth="1"/>
    <col min="3" max="3" width="19.109375" bestFit="1" customWidth="1"/>
  </cols>
  <sheetData>
    <row r="3" spans="2:3" x14ac:dyDescent="0.3">
      <c r="B3" s="2" t="s">
        <v>1</v>
      </c>
      <c r="C3" t="s">
        <v>0</v>
      </c>
    </row>
    <row r="4" spans="2:3" x14ac:dyDescent="0.3">
      <c r="B4" s="3" t="s">
        <v>29</v>
      </c>
      <c r="C4" s="1">
        <v>76258170</v>
      </c>
    </row>
    <row r="5" spans="2:3" x14ac:dyDescent="0.3">
      <c r="B5" s="3" t="s">
        <v>30</v>
      </c>
      <c r="C5" s="1">
        <v>41813995</v>
      </c>
    </row>
    <row r="6" spans="2:3" x14ac:dyDescent="0.3">
      <c r="B6" s="3" t="s">
        <v>31</v>
      </c>
      <c r="C6" s="1">
        <v>34693959</v>
      </c>
    </row>
    <row r="7" spans="2:3" x14ac:dyDescent="0.3">
      <c r="B7" s="3" t="s">
        <v>32</v>
      </c>
      <c r="C7" s="1">
        <v>51992626</v>
      </c>
    </row>
    <row r="8" spans="2:3" x14ac:dyDescent="0.3">
      <c r="B8" s="3" t="s">
        <v>33</v>
      </c>
      <c r="C8" s="1">
        <v>97956734</v>
      </c>
    </row>
    <row r="9" spans="2:3" x14ac:dyDescent="0.3">
      <c r="B9" s="3" t="s">
        <v>3</v>
      </c>
      <c r="C9" s="1">
        <v>302715484</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E9"/>
  <sheetViews>
    <sheetView workbookViewId="0">
      <selection activeCell="P20" sqref="P20"/>
    </sheetView>
  </sheetViews>
  <sheetFormatPr defaultRowHeight="14.4" x14ac:dyDescent="0.3"/>
  <cols>
    <col min="2" max="2" width="12.5546875" bestFit="1" customWidth="1"/>
    <col min="3" max="3" width="19.109375" bestFit="1" customWidth="1"/>
    <col min="5" max="5" width="10" bestFit="1" customWidth="1"/>
  </cols>
  <sheetData>
    <row r="3" spans="2:5" x14ac:dyDescent="0.3">
      <c r="B3" s="2" t="s">
        <v>1</v>
      </c>
      <c r="C3" t="s">
        <v>0</v>
      </c>
    </row>
    <row r="4" spans="2:5" x14ac:dyDescent="0.3">
      <c r="B4" s="3" t="s">
        <v>71</v>
      </c>
      <c r="C4" s="1">
        <v>24862857</v>
      </c>
      <c r="D4" t="str">
        <f>B4</f>
        <v>18-25</v>
      </c>
      <c r="E4">
        <f>GETPIVOTDATA("[Measures].[Sum of Loan Amount]",$B$3,"[Merge1].[Dim Client.Age]","[Merge1].[Dim Client.Age].&amp;[18-25]")</f>
        <v>24862857</v>
      </c>
    </row>
    <row r="5" spans="2:5" x14ac:dyDescent="0.3">
      <c r="B5" s="3" t="s">
        <v>72</v>
      </c>
      <c r="C5" s="1">
        <v>91264999</v>
      </c>
      <c r="D5" t="str">
        <f t="shared" ref="D5:D9" si="0">B5</f>
        <v>26-35</v>
      </c>
      <c r="E5">
        <f>GETPIVOTDATA("[Measures].[Sum of Loan Amount]",$B$3,"[Merge1].[Dim Client.Age]","[Merge1].[Dim Client.Age].&amp;[26-35]")</f>
        <v>91264999</v>
      </c>
    </row>
    <row r="6" spans="2:5" x14ac:dyDescent="0.3">
      <c r="B6" s="3" t="s">
        <v>73</v>
      </c>
      <c r="C6" s="1">
        <v>105304711</v>
      </c>
      <c r="D6" t="str">
        <f t="shared" si="0"/>
        <v>36-45</v>
      </c>
      <c r="E6">
        <f>GETPIVOTDATA("[Measures].[Sum of Loan Amount]",$B$3,"[Merge1].[Dim Client.Age]","[Merge1].[Dim Client.Age].&amp;[36-45]")</f>
        <v>105304711</v>
      </c>
    </row>
    <row r="7" spans="2:5" x14ac:dyDescent="0.3">
      <c r="B7" s="3" t="s">
        <v>74</v>
      </c>
      <c r="C7" s="1">
        <v>75353380</v>
      </c>
      <c r="D7" t="str">
        <f t="shared" si="0"/>
        <v>46-55</v>
      </c>
      <c r="E7">
        <f>GETPIVOTDATA("[Measures].[Sum of Loan Amount]",$B$3,"[Merge1].[Dim Client.Age]","[Merge1].[Dim Client.Age].&amp;[46-55]")</f>
        <v>75353380</v>
      </c>
    </row>
    <row r="8" spans="2:5" x14ac:dyDescent="0.3">
      <c r="B8" s="3" t="s">
        <v>75</v>
      </c>
      <c r="C8" s="1">
        <v>5929537</v>
      </c>
      <c r="D8" t="str">
        <f t="shared" si="0"/>
        <v>56-63</v>
      </c>
      <c r="E8">
        <f>GETPIVOTDATA("[Measures].[Sum of Loan Amount]",$B$3,"[Merge1].[Dim Client.Age]","[Merge1].[Dim Client.Age].&amp;[56-63]")</f>
        <v>5929537</v>
      </c>
    </row>
    <row r="9" spans="2:5" x14ac:dyDescent="0.3">
      <c r="B9" s="3" t="s">
        <v>3</v>
      </c>
      <c r="C9" s="1">
        <v>302715484</v>
      </c>
      <c r="D9" t="str">
        <f t="shared" si="0"/>
        <v>Grand Total</v>
      </c>
      <c r="E9">
        <f>GETPIVOTDATA("[Measures].[Sum of Loan Amount]",$B$3)</f>
        <v>302715484</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H10"/>
  <sheetViews>
    <sheetView workbookViewId="0">
      <selection activeCell="C6" sqref="C6"/>
    </sheetView>
  </sheetViews>
  <sheetFormatPr defaultRowHeight="14.4" x14ac:dyDescent="0.3"/>
  <cols>
    <col min="2" max="2" width="29.6640625" bestFit="1" customWidth="1"/>
    <col min="3" max="3" width="15.5546875" customWidth="1"/>
    <col min="4" max="6" width="9" bestFit="1" customWidth="1"/>
    <col min="7" max="7" width="7" bestFit="1" customWidth="1"/>
    <col min="8" max="8" width="10.77734375" customWidth="1"/>
    <col min="9" max="11" width="8" customWidth="1"/>
    <col min="12" max="12" width="9" customWidth="1"/>
    <col min="13" max="13" width="8" customWidth="1"/>
    <col min="14" max="15" width="9" customWidth="1"/>
    <col min="16" max="16" width="7" customWidth="1"/>
    <col min="17" max="17" width="8" customWidth="1"/>
    <col min="18" max="18" width="7" customWidth="1"/>
    <col min="19" max="19" width="10.77734375" customWidth="1"/>
    <col min="20" max="20" width="8" customWidth="1"/>
    <col min="21" max="21" width="9" customWidth="1"/>
    <col min="22" max="23" width="7" customWidth="1"/>
    <col min="24" max="24" width="10.77734375" bestFit="1" customWidth="1"/>
  </cols>
  <sheetData>
    <row r="3" spans="2:8" x14ac:dyDescent="0.3">
      <c r="B3" s="2" t="s">
        <v>15</v>
      </c>
      <c r="C3" s="2" t="s">
        <v>70</v>
      </c>
    </row>
    <row r="4" spans="2:8" x14ac:dyDescent="0.3">
      <c r="B4" s="2" t="s">
        <v>1</v>
      </c>
      <c r="C4" t="s">
        <v>34</v>
      </c>
      <c r="D4" t="s">
        <v>35</v>
      </c>
      <c r="E4" t="s">
        <v>36</v>
      </c>
      <c r="F4" t="s">
        <v>37</v>
      </c>
      <c r="G4" t="s">
        <v>38</v>
      </c>
      <c r="H4" t="s">
        <v>3</v>
      </c>
    </row>
    <row r="5" spans="2:8" x14ac:dyDescent="0.3">
      <c r="B5" s="3" t="s">
        <v>65</v>
      </c>
      <c r="C5" s="1">
        <v>15363756</v>
      </c>
      <c r="D5" s="1">
        <v>17303864</v>
      </c>
      <c r="E5" s="1">
        <v>12387595</v>
      </c>
      <c r="F5" s="1">
        <v>5490225</v>
      </c>
      <c r="G5" s="1">
        <v>138371</v>
      </c>
      <c r="H5" s="1">
        <v>50683811</v>
      </c>
    </row>
    <row r="6" spans="2:8" x14ac:dyDescent="0.3">
      <c r="B6" s="3" t="s">
        <v>66</v>
      </c>
      <c r="C6" s="1">
        <v>9110979</v>
      </c>
      <c r="D6" s="1">
        <v>11381637</v>
      </c>
      <c r="E6" s="1">
        <v>7568240</v>
      </c>
      <c r="F6" s="1">
        <v>3154389</v>
      </c>
      <c r="G6" s="1">
        <v>104735</v>
      </c>
      <c r="H6" s="1">
        <v>31319980</v>
      </c>
    </row>
    <row r="7" spans="2:8" x14ac:dyDescent="0.3">
      <c r="B7" s="3" t="s">
        <v>67</v>
      </c>
      <c r="C7" s="1">
        <v>7033367</v>
      </c>
      <c r="D7" s="1">
        <v>8750115</v>
      </c>
      <c r="E7" s="1">
        <v>5897248</v>
      </c>
      <c r="F7" s="1">
        <v>2465673</v>
      </c>
      <c r="G7" s="1">
        <v>88288</v>
      </c>
      <c r="H7" s="1">
        <v>24234691</v>
      </c>
    </row>
    <row r="8" spans="2:8" x14ac:dyDescent="0.3">
      <c r="B8" s="3" t="s">
        <v>68</v>
      </c>
      <c r="C8" s="1">
        <v>7201055</v>
      </c>
      <c r="D8" s="1">
        <v>8493401</v>
      </c>
      <c r="E8" s="1">
        <v>5964325</v>
      </c>
      <c r="F8" s="1">
        <v>2627179</v>
      </c>
      <c r="G8" s="1">
        <v>138280</v>
      </c>
      <c r="H8" s="1">
        <v>24424240</v>
      </c>
    </row>
    <row r="9" spans="2:8" x14ac:dyDescent="0.3">
      <c r="B9" s="3" t="s">
        <v>69</v>
      </c>
      <c r="C9" s="1">
        <v>6933801</v>
      </c>
      <c r="D9" s="1">
        <v>11759858</v>
      </c>
      <c r="E9" s="1">
        <v>6535449</v>
      </c>
      <c r="F9" s="1">
        <v>2498106</v>
      </c>
      <c r="G9" s="1">
        <v>85148</v>
      </c>
      <c r="H9" s="1">
        <v>27812362</v>
      </c>
    </row>
    <row r="10" spans="2:8" x14ac:dyDescent="0.3">
      <c r="B10" s="3" t="s">
        <v>3</v>
      </c>
      <c r="C10" s="1">
        <v>45642958</v>
      </c>
      <c r="D10" s="1">
        <v>57688875</v>
      </c>
      <c r="E10" s="1">
        <v>38352857</v>
      </c>
      <c r="F10" s="1">
        <v>16235572</v>
      </c>
      <c r="G10" s="1">
        <v>554822</v>
      </c>
      <c r="H10" s="1">
        <v>158475084</v>
      </c>
    </row>
  </sheetData>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7"/>
  <sheetViews>
    <sheetView workbookViewId="0"/>
  </sheetViews>
  <sheetFormatPr defaultRowHeight="14.4" x14ac:dyDescent="0.3"/>
  <cols>
    <col min="2" max="2" width="12.5546875" bestFit="1" customWidth="1"/>
    <col min="3" max="3" width="19.109375" customWidth="1"/>
    <col min="4" max="4" width="19.109375" bestFit="1" customWidth="1"/>
  </cols>
  <sheetData>
    <row r="3" spans="2:3" x14ac:dyDescent="0.3">
      <c r="B3" s="2" t="s">
        <v>1</v>
      </c>
      <c r="C3" t="s">
        <v>0</v>
      </c>
    </row>
    <row r="4" spans="2:3" x14ac:dyDescent="0.3">
      <c r="B4" s="3" t="s">
        <v>62</v>
      </c>
      <c r="C4" s="1">
        <v>64420723</v>
      </c>
    </row>
    <row r="5" spans="2:3" x14ac:dyDescent="0.3">
      <c r="B5" s="3" t="s">
        <v>63</v>
      </c>
      <c r="C5" s="1">
        <v>131689845</v>
      </c>
    </row>
    <row r="6" spans="2:3" x14ac:dyDescent="0.3">
      <c r="B6" s="3" t="s">
        <v>64</v>
      </c>
      <c r="C6" s="1">
        <v>106604916</v>
      </c>
    </row>
    <row r="7" spans="2:3" x14ac:dyDescent="0.3">
      <c r="B7" s="3" t="s">
        <v>3</v>
      </c>
      <c r="C7" s="1">
        <v>302715484</v>
      </c>
    </row>
  </sheetData>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6"/>
  <sheetViews>
    <sheetView workbookViewId="0">
      <selection activeCell="D30" sqref="D30"/>
    </sheetView>
  </sheetViews>
  <sheetFormatPr defaultRowHeight="14.4" x14ac:dyDescent="0.3"/>
  <cols>
    <col min="2" max="2" width="12.5546875" bestFit="1" customWidth="1"/>
    <col min="3" max="3" width="30.44140625" customWidth="1"/>
    <col min="4" max="4" width="30.44140625" bestFit="1" customWidth="1"/>
  </cols>
  <sheetData>
    <row r="3" spans="2:3" x14ac:dyDescent="0.3">
      <c r="B3" s="2" t="s">
        <v>1</v>
      </c>
      <c r="C3" t="s">
        <v>42</v>
      </c>
    </row>
    <row r="4" spans="2:3" x14ac:dyDescent="0.3">
      <c r="B4" s="3" t="s">
        <v>20</v>
      </c>
      <c r="C4" s="1">
        <v>139335.37</v>
      </c>
    </row>
    <row r="5" spans="2:3" x14ac:dyDescent="0.3">
      <c r="B5" s="3" t="s">
        <v>21</v>
      </c>
      <c r="C5" s="1">
        <v>151741.60999999999</v>
      </c>
    </row>
    <row r="6" spans="2:3" x14ac:dyDescent="0.3">
      <c r="B6" s="3" t="s">
        <v>3</v>
      </c>
      <c r="C6" s="1">
        <v>291076.98</v>
      </c>
    </row>
  </sheetData>
  <pageMargins left="0.7" right="0.7" top="0.75" bottom="0.75" header="0.3" footer="0.3"/>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7"/>
  <sheetViews>
    <sheetView workbookViewId="0">
      <selection activeCell="D6" sqref="D6"/>
    </sheetView>
  </sheetViews>
  <sheetFormatPr defaultRowHeight="14.4" x14ac:dyDescent="0.3"/>
  <cols>
    <col min="2" max="2" width="12.5546875" customWidth="1"/>
    <col min="3" max="3" width="32.33203125" customWidth="1"/>
    <col min="4" max="4" width="15.88671875" customWidth="1"/>
    <col min="5" max="5" width="20.6640625" bestFit="1" customWidth="1"/>
  </cols>
  <sheetData>
    <row r="3" spans="2:3" x14ac:dyDescent="0.3">
      <c r="B3" s="2" t="s">
        <v>1</v>
      </c>
      <c r="C3" t="s">
        <v>43</v>
      </c>
    </row>
    <row r="4" spans="2:3" x14ac:dyDescent="0.3">
      <c r="B4" s="3" t="s">
        <v>39</v>
      </c>
      <c r="C4" s="1">
        <v>53370448</v>
      </c>
    </row>
    <row r="5" spans="2:3" x14ac:dyDescent="0.3">
      <c r="B5" s="3" t="s">
        <v>40</v>
      </c>
      <c r="C5" s="1">
        <v>226815118</v>
      </c>
    </row>
    <row r="6" spans="2:3" x14ac:dyDescent="0.3">
      <c r="B6" s="3" t="s">
        <v>41</v>
      </c>
      <c r="C6" s="1">
        <v>31196512</v>
      </c>
    </row>
    <row r="7" spans="2:3" x14ac:dyDescent="0.3">
      <c r="B7" s="3" t="s">
        <v>3</v>
      </c>
      <c r="C7" s="1">
        <v>311382078</v>
      </c>
    </row>
  </sheetData>
  <pageMargins left="0.7" right="0.7" top="0.75" bottom="0.75" header="0.3" footer="0.3"/>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8"/>
  <sheetViews>
    <sheetView workbookViewId="0">
      <selection activeCell="C23" sqref="C23"/>
    </sheetView>
  </sheetViews>
  <sheetFormatPr defaultRowHeight="14.4" x14ac:dyDescent="0.3"/>
  <cols>
    <col min="2" max="2" width="12.5546875" bestFit="1" customWidth="1"/>
    <col min="3" max="3" width="21.44140625" bestFit="1" customWidth="1"/>
    <col min="4" max="4" width="19.109375" bestFit="1" customWidth="1"/>
  </cols>
  <sheetData>
    <row r="3" spans="2:4" x14ac:dyDescent="0.3">
      <c r="B3" s="2" t="s">
        <v>1</v>
      </c>
      <c r="C3" t="s">
        <v>15</v>
      </c>
      <c r="D3" t="s">
        <v>0</v>
      </c>
    </row>
    <row r="4" spans="2:4" x14ac:dyDescent="0.3">
      <c r="B4" s="3" t="s">
        <v>16</v>
      </c>
      <c r="C4" s="1">
        <v>58189525</v>
      </c>
      <c r="D4" s="1">
        <v>58701708</v>
      </c>
    </row>
    <row r="5" spans="2:4" x14ac:dyDescent="0.3">
      <c r="B5" s="3" t="s">
        <v>17</v>
      </c>
      <c r="C5" s="1">
        <v>32429057</v>
      </c>
      <c r="D5" s="1">
        <v>34514295</v>
      </c>
    </row>
    <row r="6" spans="2:4" x14ac:dyDescent="0.3">
      <c r="B6" s="3" t="s">
        <v>18</v>
      </c>
      <c r="C6" s="1">
        <v>117696676</v>
      </c>
      <c r="D6" s="1">
        <v>114210291</v>
      </c>
    </row>
    <row r="7" spans="2:4" x14ac:dyDescent="0.3">
      <c r="B7" s="3" t="s">
        <v>19</v>
      </c>
      <c r="C7" s="1">
        <v>93426629</v>
      </c>
      <c r="D7" s="1">
        <v>95289190</v>
      </c>
    </row>
    <row r="8" spans="2:4" x14ac:dyDescent="0.3">
      <c r="B8" s="3" t="s">
        <v>3</v>
      </c>
      <c r="C8" s="1">
        <v>301741887</v>
      </c>
      <c r="D8" s="1">
        <v>302715484</v>
      </c>
    </row>
  </sheetData>
  <pageMargins left="0.7" right="0.7" top="0.75" bottom="0.75" header="0.3" footer="0.3"/>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6"/>
  <sheetViews>
    <sheetView workbookViewId="0"/>
  </sheetViews>
  <sheetFormatPr defaultRowHeight="14.4" x14ac:dyDescent="0.3"/>
  <cols>
    <col min="2" max="2" width="21.44140625" customWidth="1"/>
    <col min="3" max="3" width="19.109375" customWidth="1"/>
    <col min="4" max="4" width="27" customWidth="1"/>
    <col min="5" max="5" width="32.33203125" customWidth="1"/>
    <col min="6" max="6" width="35.21875" customWidth="1"/>
    <col min="7" max="7" width="30.44140625" customWidth="1"/>
    <col min="8" max="8" width="30.44140625" bestFit="1" customWidth="1"/>
  </cols>
  <sheetData>
    <row r="3" spans="2:7" x14ac:dyDescent="0.3">
      <c r="B3" t="s">
        <v>15</v>
      </c>
      <c r="C3" t="s">
        <v>0</v>
      </c>
      <c r="D3" t="s">
        <v>103</v>
      </c>
      <c r="E3" t="s">
        <v>43</v>
      </c>
      <c r="F3" t="s">
        <v>104</v>
      </c>
      <c r="G3" t="s">
        <v>42</v>
      </c>
    </row>
    <row r="4" spans="2:7" x14ac:dyDescent="0.3">
      <c r="B4" s="1">
        <v>301741887</v>
      </c>
      <c r="C4" s="1">
        <v>302715484</v>
      </c>
      <c r="D4" s="1">
        <v>1329.7502999999949</v>
      </c>
      <c r="E4" s="1">
        <v>311382078</v>
      </c>
      <c r="F4" s="1">
        <v>299827342</v>
      </c>
      <c r="G4" s="1">
        <v>291076.98</v>
      </c>
    </row>
    <row r="6" spans="2:7" x14ac:dyDescent="0.3">
      <c r="B6" s="5">
        <f>GETPIVOTDATA("[Measures].[Sum of Funded Amount]",$B$3)</f>
        <v>301741887</v>
      </c>
      <c r="C6" s="5">
        <f>GETPIVOTDATA("[Measures].[Sum of Loan Amount]",$B$3)</f>
        <v>302715484</v>
      </c>
      <c r="D6">
        <f>GETPIVOTDATA("[Measures].[Sum of Dim Product.1.Int Rate]",$B$3)</f>
        <v>1329.7502999999949</v>
      </c>
      <c r="E6" s="5">
        <f>GETPIVOTDATA("[Measures].[Sum of Fact Repayment.Total Pymnt]",$B$3)</f>
        <v>311382078</v>
      </c>
      <c r="F6" s="5">
        <f>GETPIVOTDATA("[Measures].[Sum of Fact Repayment.Total Rec Prncp]",$B$3)</f>
        <v>299827342</v>
      </c>
      <c r="G6" s="6">
        <f>GETPIVOTDATA("[Measures].[Sum of Fact Repayment.Total Fees]",$B$3)</f>
        <v>291076.98</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11"/>
  <sheetViews>
    <sheetView workbookViewId="0"/>
  </sheetViews>
  <sheetFormatPr defaultRowHeight="14.4" x14ac:dyDescent="0.3"/>
  <cols>
    <col min="2" max="2" width="13.88671875" bestFit="1" customWidth="1"/>
    <col min="3" max="3" width="19.109375" bestFit="1" customWidth="1"/>
  </cols>
  <sheetData>
    <row r="3" spans="2:3" x14ac:dyDescent="0.3">
      <c r="B3" s="2" t="s">
        <v>1</v>
      </c>
      <c r="C3" t="s">
        <v>0</v>
      </c>
    </row>
    <row r="4" spans="2:3" x14ac:dyDescent="0.3">
      <c r="B4" s="3" t="s">
        <v>22</v>
      </c>
      <c r="C4" s="1">
        <v>7903799</v>
      </c>
    </row>
    <row r="5" spans="2:3" x14ac:dyDescent="0.3">
      <c r="B5" s="3" t="s">
        <v>23</v>
      </c>
      <c r="C5" s="1">
        <v>7957683</v>
      </c>
    </row>
    <row r="6" spans="2:3" x14ac:dyDescent="0.3">
      <c r="B6" s="3" t="s">
        <v>24</v>
      </c>
      <c r="C6" s="1">
        <v>7518105</v>
      </c>
    </row>
    <row r="7" spans="2:3" x14ac:dyDescent="0.3">
      <c r="B7" s="3" t="s">
        <v>25</v>
      </c>
      <c r="C7" s="1">
        <v>8164201</v>
      </c>
    </row>
    <row r="8" spans="2:3" x14ac:dyDescent="0.3">
      <c r="B8" s="3" t="s">
        <v>26</v>
      </c>
      <c r="C8" s="1">
        <v>7671368</v>
      </c>
    </row>
    <row r="9" spans="2:3" x14ac:dyDescent="0.3">
      <c r="B9" s="3" t="s">
        <v>27</v>
      </c>
      <c r="C9" s="1">
        <v>8775479</v>
      </c>
    </row>
    <row r="10" spans="2:3" x14ac:dyDescent="0.3">
      <c r="B10" s="3" t="s">
        <v>28</v>
      </c>
      <c r="C10" s="1">
        <v>9082957</v>
      </c>
    </row>
    <row r="11" spans="2:3" x14ac:dyDescent="0.3">
      <c r="B11" s="3" t="s">
        <v>3</v>
      </c>
      <c r="C11" s="1">
        <v>57073592</v>
      </c>
    </row>
  </sheetData>
  <pageMargins left="0.7" right="0.7" top="0.75" bottom="0.75" header="0.3" footer="0.3"/>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tabSelected="1"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election activeCell="B1" sqref="B1"/>
    </sheetView>
  </sheetViews>
  <sheetFormatPr defaultRowHeight="14.4" x14ac:dyDescent="0.3"/>
  <cols>
    <col min="1" max="16384" width="8.88671875" style="4"/>
  </cols>
  <sheetData>
    <row r="7" spans="25:25" x14ac:dyDescent="0.3">
      <c r="Y7"/>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7"/>
  <sheetViews>
    <sheetView zoomScaleNormal="100" workbookViewId="0"/>
  </sheetViews>
  <sheetFormatPr defaultRowHeight="14.4" x14ac:dyDescent="0.3"/>
  <cols>
    <col min="1" max="16384" width="8.88671875" style="4"/>
  </cols>
  <sheetData>
    <row r="1" spans="1:25" x14ac:dyDescent="0.3">
      <c r="A1" s="4" t="s">
        <v>105</v>
      </c>
    </row>
    <row r="7" spans="1: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14"/>
  <sheetViews>
    <sheetView workbookViewId="0"/>
  </sheetViews>
  <sheetFormatPr defaultRowHeight="14.4" x14ac:dyDescent="0.3"/>
  <cols>
    <col min="2" max="2" width="16.44140625" customWidth="1"/>
    <col min="3" max="3" width="19.109375" bestFit="1" customWidth="1"/>
    <col min="4" max="4" width="21.44140625" bestFit="1" customWidth="1"/>
  </cols>
  <sheetData>
    <row r="3" spans="2:4" x14ac:dyDescent="0.3">
      <c r="B3" s="2" t="s">
        <v>1</v>
      </c>
      <c r="C3" t="s">
        <v>0</v>
      </c>
      <c r="D3" t="s">
        <v>15</v>
      </c>
    </row>
    <row r="4" spans="2:4" x14ac:dyDescent="0.3">
      <c r="B4" s="3" t="s">
        <v>52</v>
      </c>
      <c r="C4" s="1">
        <v>28652439</v>
      </c>
      <c r="D4" s="1">
        <v>29167474</v>
      </c>
    </row>
    <row r="5" spans="2:4" x14ac:dyDescent="0.3">
      <c r="B5" s="3" t="s">
        <v>53</v>
      </c>
      <c r="C5" s="1">
        <v>12655063</v>
      </c>
      <c r="D5" s="1">
        <v>14159983</v>
      </c>
    </row>
    <row r="6" spans="2:4" x14ac:dyDescent="0.3">
      <c r="B6" s="3" t="s">
        <v>54</v>
      </c>
      <c r="C6" s="1">
        <v>7490567</v>
      </c>
      <c r="D6" s="1">
        <v>7134335</v>
      </c>
    </row>
    <row r="7" spans="2:4" x14ac:dyDescent="0.3">
      <c r="B7" s="3" t="s">
        <v>55</v>
      </c>
      <c r="C7" s="1">
        <v>13759256</v>
      </c>
      <c r="D7" s="1">
        <v>13479934</v>
      </c>
    </row>
    <row r="8" spans="2:4" x14ac:dyDescent="0.3">
      <c r="B8" s="3" t="s">
        <v>56</v>
      </c>
      <c r="C8" s="1">
        <v>7611552</v>
      </c>
      <c r="D8" s="1">
        <v>8163811</v>
      </c>
    </row>
    <row r="9" spans="2:4" x14ac:dyDescent="0.3">
      <c r="B9" s="3" t="s">
        <v>57</v>
      </c>
      <c r="C9" s="1">
        <v>4231776</v>
      </c>
      <c r="D9" s="1">
        <v>4591825</v>
      </c>
    </row>
    <row r="10" spans="2:4" x14ac:dyDescent="0.3">
      <c r="B10" s="3" t="s">
        <v>58</v>
      </c>
      <c r="C10" s="1">
        <v>98973745</v>
      </c>
      <c r="D10" s="1">
        <v>95693601</v>
      </c>
    </row>
    <row r="11" spans="2:4" x14ac:dyDescent="0.3">
      <c r="B11" s="3" t="s">
        <v>59</v>
      </c>
      <c r="C11" s="1">
        <v>29208434</v>
      </c>
      <c r="D11" s="1">
        <v>30094360</v>
      </c>
    </row>
    <row r="12" spans="2:4" x14ac:dyDescent="0.3">
      <c r="B12" s="3" t="s">
        <v>60</v>
      </c>
      <c r="C12" s="1">
        <v>62983176</v>
      </c>
      <c r="D12" s="1">
        <v>63375507</v>
      </c>
    </row>
    <row r="13" spans="2:4" x14ac:dyDescent="0.3">
      <c r="B13" s="3" t="s">
        <v>61</v>
      </c>
      <c r="C13" s="1">
        <v>33590430</v>
      </c>
      <c r="D13" s="1">
        <v>33003642</v>
      </c>
    </row>
    <row r="14" spans="2:4" x14ac:dyDescent="0.3">
      <c r="B14" s="3" t="s">
        <v>3</v>
      </c>
      <c r="C14" s="1">
        <v>299156438</v>
      </c>
      <c r="D14" s="1">
        <v>298864472</v>
      </c>
    </row>
  </sheetData>
  <pageMargins left="0.7" right="0.7" top="0.75" bottom="0.75" header="0.3" footer="0.3"/>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7"/>
  <sheetViews>
    <sheetView zoomScaleNormal="100" workbookViewId="0"/>
  </sheetViews>
  <sheetFormatPr defaultRowHeight="14.4" x14ac:dyDescent="0.3"/>
  <cols>
    <col min="1" max="16384" width="8.88671875" style="4"/>
  </cols>
  <sheetData>
    <row r="7" spans="25:25" x14ac:dyDescent="0.3">
      <c r="Y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F11"/>
  <sheetViews>
    <sheetView workbookViewId="0"/>
  </sheetViews>
  <sheetFormatPr defaultRowHeight="14.4" x14ac:dyDescent="0.3"/>
  <cols>
    <col min="2" max="2" width="12.5546875" bestFit="1" customWidth="1"/>
    <col min="3" max="3" width="21.44140625" bestFit="1" customWidth="1"/>
    <col min="6" max="6" width="10" bestFit="1" customWidth="1"/>
  </cols>
  <sheetData>
    <row r="3" spans="2:6" x14ac:dyDescent="0.3">
      <c r="B3" s="2" t="s">
        <v>1</v>
      </c>
      <c r="C3" t="s">
        <v>15</v>
      </c>
    </row>
    <row r="4" spans="2:6" x14ac:dyDescent="0.3">
      <c r="B4" s="3" t="s">
        <v>44</v>
      </c>
      <c r="C4" s="1">
        <v>29671272</v>
      </c>
      <c r="E4" t="str">
        <f t="shared" ref="E4:E10" si="0">B4</f>
        <v>Agriculture</v>
      </c>
      <c r="F4">
        <f>GETPIVOTDATA("[Measures].[Sum of Funded Amount]",$B$3,"[Merge1].[Dim Product.1.Purpose Category]","[Merge1].[Dim Product.1.Purpose Category].&amp;[Agriculture]")</f>
        <v>29671272</v>
      </c>
    </row>
    <row r="5" spans="2:6" x14ac:dyDescent="0.3">
      <c r="B5" s="3" t="s">
        <v>45</v>
      </c>
      <c r="C5" s="1">
        <v>43804641</v>
      </c>
      <c r="E5" t="str">
        <f t="shared" si="0"/>
        <v>Business</v>
      </c>
      <c r="F5">
        <f>GETPIVOTDATA("[Measures].[Sum of Funded Amount]",$B$3,"[Merge1].[Dim Product.1.Purpose Category]","[Merge1].[Dim Product.1.Purpose Category].&amp;[Business]")</f>
        <v>43804641</v>
      </c>
    </row>
    <row r="6" spans="2:6" x14ac:dyDescent="0.3">
      <c r="B6" s="3" t="s">
        <v>46</v>
      </c>
      <c r="C6" s="1">
        <v>49534014</v>
      </c>
      <c r="E6" t="str">
        <f t="shared" si="0"/>
        <v>Home Loan</v>
      </c>
      <c r="F6">
        <f>GETPIVOTDATA("[Measures].[Sum of Funded Amount]",$B$3,"[Merge1].[Dim Product.1.Purpose Category]","[Merge1].[Dim Product.1.Purpose Category].&amp;[Home Loan]")</f>
        <v>49534014</v>
      </c>
    </row>
    <row r="7" spans="2:6" x14ac:dyDescent="0.3">
      <c r="B7" s="3" t="s">
        <v>47</v>
      </c>
      <c r="C7" s="1">
        <v>43804641</v>
      </c>
      <c r="E7" t="str">
        <f t="shared" si="0"/>
        <v>Others</v>
      </c>
      <c r="F7">
        <f>GETPIVOTDATA("[Measures].[Sum of Funded Amount]",$B$3,"[Merge1].[Dim Product.1.Purpose Category]","[Merge1].[Dim Product.1.Purpose Category].&amp;[Others]")</f>
        <v>43804641</v>
      </c>
    </row>
    <row r="8" spans="2:6" x14ac:dyDescent="0.3">
      <c r="B8" s="3" t="s">
        <v>48</v>
      </c>
      <c r="C8" s="1">
        <v>43804641</v>
      </c>
      <c r="E8" t="str">
        <f t="shared" si="0"/>
        <v>Production</v>
      </c>
      <c r="F8">
        <f>GETPIVOTDATA("[Measures].[Sum of Funded Amount]",$B$3,"[Merge1].[Dim Product.1.Purpose Category]","[Merge1].[Dim Product.1.Purpose Category].&amp;[Production]")</f>
        <v>43804641</v>
      </c>
    </row>
    <row r="9" spans="2:6" x14ac:dyDescent="0.3">
      <c r="B9" s="3" t="s">
        <v>49</v>
      </c>
      <c r="C9" s="1">
        <v>44967362</v>
      </c>
      <c r="E9" t="str">
        <f t="shared" si="0"/>
        <v>Services</v>
      </c>
      <c r="F9">
        <f>GETPIVOTDATA("[Measures].[Sum of Funded Amount]",$B$3,"[Merge1].[Dim Product.1.Purpose Category]","[Merge1].[Dim Product.1.Purpose Category].&amp;[Services]")</f>
        <v>44967362</v>
      </c>
    </row>
    <row r="10" spans="2:6" x14ac:dyDescent="0.3">
      <c r="B10" s="3" t="s">
        <v>50</v>
      </c>
      <c r="C10" s="1">
        <v>46155316</v>
      </c>
      <c r="E10" t="str">
        <f t="shared" si="0"/>
        <v>Trade</v>
      </c>
      <c r="F10">
        <f>GETPIVOTDATA("[Measures].[Sum of Funded Amount]",$B$3,"[Merge1].[Dim Product.1.Purpose Category]","[Merge1].[Dim Product.1.Purpose Category].&amp;[Trade]")</f>
        <v>46155316</v>
      </c>
    </row>
    <row r="11" spans="2:6" x14ac:dyDescent="0.3">
      <c r="B11" s="3" t="s">
        <v>3</v>
      </c>
      <c r="C11" s="1">
        <v>301741887</v>
      </c>
      <c r="E11" t="s">
        <v>51</v>
      </c>
      <c r="F11">
        <f>GETPIVOTDATA("[Measures].[Sum of Funded Amount]",$B$3)</f>
        <v>301741887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E10"/>
  <sheetViews>
    <sheetView workbookViewId="0">
      <selection activeCell="E10" sqref="D4:E10"/>
    </sheetView>
  </sheetViews>
  <sheetFormatPr defaultRowHeight="14.4" x14ac:dyDescent="0.3"/>
  <cols>
    <col min="2" max="2" width="16.21875" customWidth="1"/>
    <col min="3" max="3" width="14.44140625" customWidth="1"/>
    <col min="4" max="5" width="12" bestFit="1" customWidth="1"/>
    <col min="6" max="6" width="11" bestFit="1" customWidth="1"/>
    <col min="7" max="10" width="12" bestFit="1" customWidth="1"/>
    <col min="11" max="12" width="11" bestFit="1" customWidth="1"/>
    <col min="13" max="13" width="12" bestFit="1" customWidth="1"/>
    <col min="14" max="14" width="10" customWidth="1"/>
    <col min="15" max="15" width="12" bestFit="1" customWidth="1"/>
    <col min="16" max="33" width="10.33203125" bestFit="1" customWidth="1"/>
    <col min="34" max="34" width="12" bestFit="1" customWidth="1"/>
    <col min="35" max="63" width="10.33203125" bestFit="1" customWidth="1"/>
    <col min="64" max="64" width="12" bestFit="1" customWidth="1"/>
    <col min="65" max="95" width="10.33203125" bestFit="1" customWidth="1"/>
    <col min="96" max="96" width="12" bestFit="1" customWidth="1"/>
    <col min="97" max="126" width="10.33203125" bestFit="1" customWidth="1"/>
    <col min="127" max="127" width="11" bestFit="1" customWidth="1"/>
    <col min="128" max="158" width="10.33203125" bestFit="1" customWidth="1"/>
    <col min="159" max="159" width="12" bestFit="1" customWidth="1"/>
    <col min="160" max="189" width="10.33203125" bestFit="1" customWidth="1"/>
    <col min="190" max="190" width="12" bestFit="1" customWidth="1"/>
    <col min="191" max="221" width="10.33203125" bestFit="1" customWidth="1"/>
    <col min="222" max="222" width="12" bestFit="1" customWidth="1"/>
    <col min="223" max="253" width="10.33203125" bestFit="1" customWidth="1"/>
    <col min="254" max="254" width="12" bestFit="1" customWidth="1"/>
    <col min="255" max="284" width="10.33203125" bestFit="1" customWidth="1"/>
    <col min="285" max="285" width="11" bestFit="1" customWidth="1"/>
    <col min="286" max="316" width="10.33203125" bestFit="1" customWidth="1"/>
    <col min="317" max="317" width="11" bestFit="1" customWidth="1"/>
    <col min="318" max="338" width="10.33203125" bestFit="1" customWidth="1"/>
    <col min="339" max="339" width="10.33203125" customWidth="1"/>
    <col min="340" max="347" width="10.33203125" bestFit="1" customWidth="1"/>
    <col min="348" max="348" width="12" bestFit="1" customWidth="1"/>
    <col min="349" max="349" width="10.33203125" bestFit="1" customWidth="1"/>
    <col min="350" max="350" width="10" bestFit="1" customWidth="1"/>
    <col min="351" max="351" width="12" bestFit="1" customWidth="1"/>
  </cols>
  <sheetData>
    <row r="3" spans="2:5" x14ac:dyDescent="0.3">
      <c r="B3" s="2" t="s">
        <v>1</v>
      </c>
      <c r="C3" t="s">
        <v>83</v>
      </c>
    </row>
    <row r="4" spans="2:5" x14ac:dyDescent="0.3">
      <c r="B4" s="3" t="s">
        <v>92</v>
      </c>
      <c r="C4" s="1">
        <v>42911469.789999999</v>
      </c>
      <c r="D4" t="str">
        <f>B4</f>
        <v>City Center Branch</v>
      </c>
      <c r="E4">
        <f>GETPIVOTDATA("[Measures].[Sum of Amount]",$B$3,"[Sheet1].[Branch]","[Sheet1].[Branch].&amp;[City Center Branch]")</f>
        <v>42911469.789999999</v>
      </c>
    </row>
    <row r="5" spans="2:5" x14ac:dyDescent="0.3">
      <c r="B5" s="3" t="s">
        <v>93</v>
      </c>
      <c r="C5" s="1">
        <v>42587216.189999998</v>
      </c>
      <c r="D5" t="str">
        <f t="shared" ref="D5:D10" si="0">B5</f>
        <v>Downtown Branch</v>
      </c>
      <c r="E5">
        <f>GETPIVOTDATA("[Measures].[Sum of Amount]",$B$3,"[Sheet1].[Branch]","[Sheet1].[Branch].&amp;[Downtown Branch]")</f>
        <v>42587216.189999998</v>
      </c>
    </row>
    <row r="6" spans="2:5" x14ac:dyDescent="0.3">
      <c r="B6" s="3" t="s">
        <v>94</v>
      </c>
      <c r="C6" s="1">
        <v>42697111.170000002</v>
      </c>
      <c r="D6" t="str">
        <f t="shared" si="0"/>
        <v>East Branch</v>
      </c>
      <c r="E6">
        <f>GETPIVOTDATA("[Measures].[Sum of Amount]",$B$3,"[Sheet1].[Branch]","[Sheet1].[Branch].&amp;[East Branch]")</f>
        <v>42697111.170000002</v>
      </c>
    </row>
    <row r="7" spans="2:5" x14ac:dyDescent="0.3">
      <c r="B7" s="3" t="s">
        <v>95</v>
      </c>
      <c r="C7" s="1">
        <v>42839450.409999996</v>
      </c>
      <c r="D7" t="str">
        <f t="shared" si="0"/>
        <v>Main Branch</v>
      </c>
      <c r="E7">
        <f>GETPIVOTDATA("[Measures].[Sum of Amount]",$B$3,"[Sheet1].[Branch]","[Sheet1].[Branch].&amp;[Main Branch]")</f>
        <v>42839450.409999996</v>
      </c>
    </row>
    <row r="8" spans="2:5" x14ac:dyDescent="0.3">
      <c r="B8" s="3" t="s">
        <v>96</v>
      </c>
      <c r="C8" s="1">
        <v>41677131.719999999</v>
      </c>
      <c r="D8" t="str">
        <f t="shared" si="0"/>
        <v>North Branch</v>
      </c>
      <c r="E8">
        <f>GETPIVOTDATA("[Measures].[Sum of Amount]",$B$3,"[Sheet1].[Branch]","[Sheet1].[Branch].&amp;[North Branch]")</f>
        <v>41677131.719999999</v>
      </c>
    </row>
    <row r="9" spans="2:5" x14ac:dyDescent="0.3">
      <c r="B9" s="3" t="s">
        <v>97</v>
      </c>
      <c r="C9" s="1">
        <v>42176276.350000001</v>
      </c>
      <c r="D9" t="str">
        <f t="shared" si="0"/>
        <v>Suburban Branch</v>
      </c>
      <c r="E9">
        <f>GETPIVOTDATA("[Measures].[Sum of Amount]",$B$3,"[Sheet1].[Branch]","[Sheet1].[Branch].&amp;[Suburban Branch]")</f>
        <v>42176276.350000001</v>
      </c>
    </row>
    <row r="10" spans="2:5" x14ac:dyDescent="0.3">
      <c r="B10" s="3" t="s">
        <v>3</v>
      </c>
      <c r="C10" s="1">
        <v>254888655.63</v>
      </c>
      <c r="D10" t="str">
        <f t="shared" si="0"/>
        <v>Grand Total</v>
      </c>
      <c r="E10">
        <f>GETPIVOTDATA("[Measures].[Sum of Amount]",$B$3)</f>
        <v>254888655.63</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9"/>
  <sheetViews>
    <sheetView workbookViewId="0">
      <selection activeCell="C6" sqref="C6"/>
    </sheetView>
  </sheetViews>
  <sheetFormatPr defaultRowHeight="14.4" x14ac:dyDescent="0.3"/>
  <cols>
    <col min="2" max="2" width="14.88671875" customWidth="1"/>
    <col min="3" max="3" width="14.44140625" customWidth="1"/>
    <col min="4" max="4" width="14.109375" bestFit="1" customWidth="1"/>
    <col min="5" max="5" width="4.44140625" bestFit="1" customWidth="1"/>
    <col min="6" max="6" width="4" bestFit="1" customWidth="1"/>
    <col min="7" max="7" width="4.77734375" bestFit="1" customWidth="1"/>
    <col min="8" max="8" width="3.88671875" bestFit="1" customWidth="1"/>
    <col min="9" max="9" width="3.21875" bestFit="1" customWidth="1"/>
    <col min="10" max="10" width="4.33203125" bestFit="1" customWidth="1"/>
    <col min="11" max="11" width="4.109375" bestFit="1" customWidth="1"/>
    <col min="12" max="12" width="3.88671875" bestFit="1" customWidth="1"/>
    <col min="13" max="13" width="4.44140625" bestFit="1" customWidth="1"/>
    <col min="14" max="14" width="4.109375" bestFit="1" customWidth="1"/>
    <col min="15" max="15" width="10.77734375" bestFit="1" customWidth="1"/>
    <col min="16" max="32" width="15.5546875" bestFit="1" customWidth="1"/>
    <col min="33" max="33" width="8.44140625" customWidth="1"/>
    <col min="34" max="62" width="10.33203125" customWidth="1"/>
    <col min="63" max="63" width="8.6640625" customWidth="1"/>
    <col min="64" max="94" width="10.33203125" customWidth="1"/>
    <col min="95" max="95" width="9.109375" customWidth="1"/>
    <col min="96" max="125" width="10.33203125" customWidth="1"/>
    <col min="126" max="126" width="8.6640625" customWidth="1"/>
    <col min="127" max="157" width="10.33203125" customWidth="1"/>
    <col min="158" max="158" width="9.44140625" customWidth="1"/>
    <col min="159" max="188" width="10.33203125" customWidth="1"/>
    <col min="189" max="189" width="8.5546875" customWidth="1"/>
    <col min="190" max="220" width="10.33203125" customWidth="1"/>
    <col min="221" max="221" width="7.88671875" customWidth="1"/>
    <col min="222" max="252" width="10.33203125" customWidth="1"/>
    <col min="253" max="253" width="9" customWidth="1"/>
    <col min="254" max="283" width="10.33203125" customWidth="1"/>
    <col min="284" max="284" width="8.77734375" customWidth="1"/>
    <col min="285" max="315" width="10.33203125" customWidth="1"/>
    <col min="316" max="316" width="8.5546875" customWidth="1"/>
    <col min="317" max="338" width="10.33203125" customWidth="1"/>
    <col min="339" max="346" width="10.33203125" bestFit="1" customWidth="1"/>
    <col min="347" max="347" width="9.109375" bestFit="1" customWidth="1"/>
    <col min="348" max="348" width="10.33203125" bestFit="1" customWidth="1"/>
    <col min="349" max="349" width="8.77734375" customWidth="1"/>
    <col min="350" max="350" width="10.77734375" bestFit="1" customWidth="1"/>
  </cols>
  <sheetData>
    <row r="3" spans="2:3" x14ac:dyDescent="0.3">
      <c r="B3" s="2" t="s">
        <v>1</v>
      </c>
      <c r="C3" t="s">
        <v>83</v>
      </c>
    </row>
    <row r="4" spans="2:3" x14ac:dyDescent="0.3">
      <c r="B4" s="3" t="s">
        <v>98</v>
      </c>
      <c r="C4" s="1">
        <v>78437.02</v>
      </c>
    </row>
    <row r="5" spans="2:3" x14ac:dyDescent="0.3">
      <c r="B5" s="3" t="s">
        <v>99</v>
      </c>
      <c r="C5" s="1">
        <v>111165.15</v>
      </c>
    </row>
    <row r="6" spans="2:3" x14ac:dyDescent="0.3">
      <c r="B6" s="3" t="s">
        <v>100</v>
      </c>
      <c r="C6" s="1">
        <v>83412.41</v>
      </c>
    </row>
    <row r="7" spans="2:3" x14ac:dyDescent="0.3">
      <c r="B7" s="3" t="s">
        <v>101</v>
      </c>
      <c r="C7" s="1">
        <v>127983.65</v>
      </c>
    </row>
    <row r="8" spans="2:3" x14ac:dyDescent="0.3">
      <c r="B8" s="3" t="s">
        <v>102</v>
      </c>
      <c r="C8" s="1">
        <v>83347.03</v>
      </c>
    </row>
    <row r="9" spans="2:3" x14ac:dyDescent="0.3">
      <c r="B9" s="3" t="s">
        <v>3</v>
      </c>
      <c r="C9" s="1">
        <v>484345.26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16"/>
  <sheetViews>
    <sheetView workbookViewId="0">
      <selection activeCell="C8" sqref="C8"/>
    </sheetView>
  </sheetViews>
  <sheetFormatPr defaultRowHeight="14.4" x14ac:dyDescent="0.3"/>
  <cols>
    <col min="2" max="2" width="12.5546875" bestFit="1" customWidth="1"/>
    <col min="3" max="3" width="14.44140625" bestFit="1" customWidth="1"/>
  </cols>
  <sheetData>
    <row r="3" spans="2:3" x14ac:dyDescent="0.3">
      <c r="B3" s="2" t="s">
        <v>1</v>
      </c>
      <c r="C3" t="s">
        <v>83</v>
      </c>
    </row>
    <row r="4" spans="2:3" x14ac:dyDescent="0.3">
      <c r="B4" s="3" t="s">
        <v>8</v>
      </c>
      <c r="C4" s="1">
        <v>23958371.550000001</v>
      </c>
    </row>
    <row r="5" spans="2:3" x14ac:dyDescent="0.3">
      <c r="B5" s="3" t="s">
        <v>7</v>
      </c>
      <c r="C5" s="1">
        <v>21700085.32</v>
      </c>
    </row>
    <row r="6" spans="2:3" x14ac:dyDescent="0.3">
      <c r="B6" s="3" t="s">
        <v>11</v>
      </c>
      <c r="C6" s="1">
        <v>23559207.920000002</v>
      </c>
    </row>
    <row r="7" spans="2:3" x14ac:dyDescent="0.3">
      <c r="B7" s="3" t="s">
        <v>4</v>
      </c>
      <c r="C7" s="1">
        <v>22725956.899999999</v>
      </c>
    </row>
    <row r="8" spans="2:3" x14ac:dyDescent="0.3">
      <c r="B8" s="3" t="s">
        <v>2</v>
      </c>
      <c r="C8" s="1">
        <v>23737599.879999999</v>
      </c>
    </row>
    <row r="9" spans="2:3" x14ac:dyDescent="0.3">
      <c r="B9" s="3" t="s">
        <v>10</v>
      </c>
      <c r="C9" s="1">
        <v>22744333.260000002</v>
      </c>
    </row>
    <row r="10" spans="2:3" x14ac:dyDescent="0.3">
      <c r="B10" s="3" t="s">
        <v>9</v>
      </c>
      <c r="C10" s="1">
        <v>23505941.760000002</v>
      </c>
    </row>
    <row r="11" spans="2:3" x14ac:dyDescent="0.3">
      <c r="B11" s="3" t="s">
        <v>5</v>
      </c>
      <c r="C11" s="1">
        <v>23029782.329999998</v>
      </c>
    </row>
    <row r="12" spans="2:3" x14ac:dyDescent="0.3">
      <c r="B12" s="3" t="s">
        <v>14</v>
      </c>
      <c r="C12" s="1">
        <v>22751799.399999999</v>
      </c>
    </row>
    <row r="13" spans="2:3" x14ac:dyDescent="0.3">
      <c r="B13" s="3" t="s">
        <v>13</v>
      </c>
      <c r="C13" s="1">
        <v>23750368</v>
      </c>
    </row>
    <row r="14" spans="2:3" x14ac:dyDescent="0.3">
      <c r="B14" s="3" t="s">
        <v>12</v>
      </c>
      <c r="C14" s="1">
        <v>22648129.25</v>
      </c>
    </row>
    <row r="15" spans="2:3" x14ac:dyDescent="0.3">
      <c r="B15" s="3" t="s">
        <v>6</v>
      </c>
      <c r="C15" s="1">
        <v>777080.06</v>
      </c>
    </row>
    <row r="16" spans="2:3" x14ac:dyDescent="0.3">
      <c r="B16" s="3" t="s">
        <v>3</v>
      </c>
      <c r="C16" s="1">
        <v>254888655.63</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E10"/>
  <sheetViews>
    <sheetView workbookViewId="0">
      <selection activeCell="F30" sqref="F30"/>
    </sheetView>
  </sheetViews>
  <sheetFormatPr defaultRowHeight="14.4" x14ac:dyDescent="0.3"/>
  <cols>
    <col min="2" max="2" width="18.5546875" customWidth="1"/>
    <col min="3" max="3" width="14.44140625" customWidth="1"/>
    <col min="4" max="15" width="10.33203125" customWidth="1"/>
    <col min="16" max="33" width="10.33203125" bestFit="1" customWidth="1"/>
    <col min="34" max="34" width="10.33203125" customWidth="1"/>
    <col min="35" max="63" width="10.33203125" bestFit="1" customWidth="1"/>
    <col min="64" max="64" width="10.33203125" customWidth="1"/>
    <col min="65" max="95" width="10.33203125" bestFit="1" customWidth="1"/>
    <col min="96" max="96" width="10.33203125" customWidth="1"/>
    <col min="97" max="126" width="10.33203125" bestFit="1" customWidth="1"/>
    <col min="127" max="127" width="10.33203125" customWidth="1"/>
    <col min="128" max="158" width="10.33203125" bestFit="1" customWidth="1"/>
    <col min="159" max="159" width="10.33203125" customWidth="1"/>
    <col min="160" max="189" width="10.33203125" bestFit="1" customWidth="1"/>
    <col min="190" max="190" width="10.33203125" customWidth="1"/>
    <col min="191" max="221" width="10.33203125" bestFit="1" customWidth="1"/>
    <col min="222" max="222" width="10.33203125" customWidth="1"/>
    <col min="223" max="253" width="10.33203125" bestFit="1" customWidth="1"/>
    <col min="254" max="254" width="10.33203125" customWidth="1"/>
    <col min="255" max="284" width="10.33203125" bestFit="1" customWidth="1"/>
    <col min="285" max="285" width="10.33203125" customWidth="1"/>
    <col min="286" max="316" width="10.33203125" bestFit="1" customWidth="1"/>
    <col min="317" max="317" width="10.33203125" customWidth="1"/>
    <col min="318" max="338" width="10.33203125" bestFit="1" customWidth="1"/>
    <col min="339" max="339" width="10.77734375" customWidth="1"/>
    <col min="340" max="347" width="10.33203125" bestFit="1" customWidth="1"/>
    <col min="348" max="348" width="9.109375" bestFit="1" customWidth="1"/>
    <col min="349" max="349" width="10.33203125" bestFit="1" customWidth="1"/>
    <col min="350" max="350" width="8.77734375" customWidth="1"/>
    <col min="351" max="351" width="10.77734375" bestFit="1" customWidth="1"/>
  </cols>
  <sheetData>
    <row r="3" spans="2:5" x14ac:dyDescent="0.3">
      <c r="B3" s="2" t="s">
        <v>1</v>
      </c>
      <c r="C3" t="s">
        <v>83</v>
      </c>
    </row>
    <row r="4" spans="2:5" x14ac:dyDescent="0.3">
      <c r="B4" s="3" t="s">
        <v>86</v>
      </c>
      <c r="C4" s="1">
        <v>42707432.469999999</v>
      </c>
      <c r="D4" t="str">
        <f>B4</f>
        <v>Axis Bank</v>
      </c>
      <c r="E4">
        <f>GETPIVOTDATA("[Measures].[Sum of Amount]",$B$3,"[Sheet1].[Bank Name]","[Sheet1].[Bank Name].&amp;[Axis Bank]")</f>
        <v>42707432.469999999</v>
      </c>
    </row>
    <row r="5" spans="2:5" x14ac:dyDescent="0.3">
      <c r="B5" s="3" t="s">
        <v>87</v>
      </c>
      <c r="C5" s="1">
        <v>41866439.009999998</v>
      </c>
      <c r="D5" t="str">
        <f t="shared" ref="D5:D10" si="0">B5</f>
        <v>HDFC Bank</v>
      </c>
      <c r="E5">
        <f>GETPIVOTDATA("[Measures].[Sum of Amount]",$B$3,"[Sheet1].[Bank Name]","[Sheet1].[Bank Name].&amp;[HDFC Bank]")</f>
        <v>41866439.009999998</v>
      </c>
    </row>
    <row r="6" spans="2:5" x14ac:dyDescent="0.3">
      <c r="B6" s="3" t="s">
        <v>88</v>
      </c>
      <c r="C6" s="1">
        <v>42524788.170000002</v>
      </c>
      <c r="D6" t="str">
        <f t="shared" si="0"/>
        <v>ICICI Bank</v>
      </c>
      <c r="E6">
        <f>GETPIVOTDATA("[Measures].[Sum of Amount]",$B$3,"[Sheet1].[Bank Name]","[Sheet1].[Bank Name].&amp;[ICICI Bank]")</f>
        <v>42524788.170000002</v>
      </c>
    </row>
    <row r="7" spans="2:5" x14ac:dyDescent="0.3">
      <c r="B7" s="3" t="s">
        <v>89</v>
      </c>
      <c r="C7" s="1">
        <v>42833855.189999998</v>
      </c>
      <c r="D7" t="str">
        <f t="shared" si="0"/>
        <v>Kotak Mahindra Bank</v>
      </c>
      <c r="E7">
        <f>GETPIVOTDATA("[Measures].[Sum of Amount]",$B$3,"[Sheet1].[Bank Name]","[Sheet1].[Bank Name].&amp;[Kotak Mahindra Bank]")</f>
        <v>42833855.189999998</v>
      </c>
    </row>
    <row r="8" spans="2:5" x14ac:dyDescent="0.3">
      <c r="B8" s="3" t="s">
        <v>90</v>
      </c>
      <c r="C8" s="1">
        <v>42365512.719999999</v>
      </c>
      <c r="D8" t="str">
        <f t="shared" si="0"/>
        <v>Punjab National Bank</v>
      </c>
      <c r="E8">
        <f>GETPIVOTDATA("[Measures].[Sum of Amount]",$B$3,"[Sheet1].[Bank Name]","[Sheet1].[Bank Name].&amp;[Punjab National Bank]")</f>
        <v>42365512.719999999</v>
      </c>
    </row>
    <row r="9" spans="2:5" x14ac:dyDescent="0.3">
      <c r="B9" s="3" t="s">
        <v>91</v>
      </c>
      <c r="C9" s="1">
        <v>42590628.07</v>
      </c>
      <c r="D9" t="str">
        <f t="shared" si="0"/>
        <v>State Bank of India</v>
      </c>
      <c r="E9">
        <f>GETPIVOTDATA("[Measures].[Sum of Amount]",$B$3,"[Sheet1].[Bank Name]","[Sheet1].[Bank Name].&amp;[State Bank of India]")</f>
        <v>42590628.07</v>
      </c>
    </row>
    <row r="10" spans="2:5" x14ac:dyDescent="0.3">
      <c r="B10" s="3" t="s">
        <v>3</v>
      </c>
      <c r="C10" s="1">
        <v>254888655.63</v>
      </c>
      <c r="D10" t="str">
        <f t="shared" si="0"/>
        <v>Grand Total</v>
      </c>
      <c r="E10">
        <f>GETPIVOTDATA("[Measures].[Sum of Amount]",$B$3)</f>
        <v>254888655.63</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6"/>
  <sheetViews>
    <sheetView workbookViewId="0">
      <selection activeCell="P4" sqref="P4"/>
    </sheetView>
  </sheetViews>
  <sheetFormatPr defaultRowHeight="14.4" x14ac:dyDescent="0.3"/>
  <cols>
    <col min="2" max="2" width="12.5546875" customWidth="1"/>
    <col min="3" max="4" width="14.44140625" bestFit="1" customWidth="1"/>
    <col min="5" max="5" width="22.109375" bestFit="1" customWidth="1"/>
  </cols>
  <sheetData>
    <row r="3" spans="2:3" x14ac:dyDescent="0.3">
      <c r="B3" s="2" t="s">
        <v>1</v>
      </c>
      <c r="C3" t="s">
        <v>83</v>
      </c>
    </row>
    <row r="4" spans="2:3" x14ac:dyDescent="0.3">
      <c r="B4" s="3" t="s">
        <v>84</v>
      </c>
      <c r="C4" s="1">
        <v>127603386.41</v>
      </c>
    </row>
    <row r="5" spans="2:3" x14ac:dyDescent="0.3">
      <c r="B5" s="3" t="s">
        <v>85</v>
      </c>
      <c r="C5" s="1">
        <v>127285269.22</v>
      </c>
    </row>
    <row r="6" spans="2:3" x14ac:dyDescent="0.3">
      <c r="B6" s="3" t="s">
        <v>3</v>
      </c>
      <c r="C6" s="1">
        <v>254888655.63</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 M e r g e 1 _ b 6 a 1 b 4 6 e - 4 9 0 b - 4 c 0 4 - a f 9 1 - a 6 c 4 4 e 3 1 4 b 2 f < / 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 i : t y p e = " T a b l e W i d g e t V i e w M o d e l S a n d b o x A d a p t e r " & g t ; & l t ; T a b l e N a m e & g t ; D i m   B r a n c h & l t ; / T a b l e N a m e & g t ; & l t ; / A d a p t e r & g t ; & l t ; D i a g r a m T y p e & g t ; T a b l e W i d g e t V i e w M o d e l & l t ; / D i a g r a m T y p e & g t ; & l t ; D i s p l a y C o n t e x t 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 i : t y p e = " S a n d b o x E d i t o r T a b l e W i d g e t V i e w M o d e l K e y " & g t ; & l t ; T a b l e N a m e & g t ; D i m   B r a n c h & l t ; / T a b l e N a m e & g t ; & l t ; / K e y & g t ; & l t ; M a i n t a i n e r 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B r a n c h   N a m e & l t ; / K e y & g t ; & l t ; / a : K e y & g t ; & l t ; a : V a l u e   i : t y p e = " T a b l e W i d g e t B a s e V i e w S t a t e " / & g t ; & l t ; / a : K e y V a l u e O f D i a g r a m O b j e c t K e y a n y T y p e z b w N T n L X & g t ; & l t ; a : K e y V a l u e O f D i a g r a m O b j e c t K e y a n y T y p e z b w N T n L X & g t ; & l t ; a : K e y & g t ; & l t ; K e y & g t ; C o l u m n s \ B a n k   N a m e & l t ; / K e y & g t ; & l t ; / a : K e y & g t ; & l t ; a : V a l u e   i : t y p e = " T a b l e W i d g e t B a s e V i e w S t a t e " / & g t ; & l t ; / a : K e y V a l u e O f D i a g r a m O b j e c t K e y a n y T y p e z b w N T n L X & g t ; & l t ; a : K e y V a l u e O f D i a g r a m O b j e c t K e y a n y T y p e z b w N T n L X & g t ; & l t ; a : K e y & g t ; & l t ; K e y & g t ; C o l u m n s \ R e g i o n   N a m e & l t ; / K e y & g t ; & l t ; / a : K e y & g t ; & l t ; a : V a l u e   i : t y p e = " T a b l e W i d g e t B a s e V i e w S t a t e " / & g t ; & l t ; / a : K e y V a l u e O f D i a g r a m O b j e c t K e y a n y T y p e z b w N T n L X & g t ; & l t ; a : K e y V a l u e O f D i a g r a m O b j e c t K e y a n y T y p e z b w N T n L X & g t ; & l t ; a : K e y & g t ; & l t ; K e y & g t ; C o l u m n s \ S t a t e   A b b r & l t ; / K e y & g t ; & l t ; / a : K e y & g t ; & l t ; a : V a l u e   i : t y p e = " T a b l e W i d g e t B a s e V i e w S t a t e " / & g t ; & l t ; / a : K e y V a l u e O f D i a g r a m O b j e c t K e y a n y T y p e z b w N T n L X & g t ; & l t ; a : K e y V a l u e O f D i a g r a m O b j e c t K e y a n y T y p e z b w N T n L X & g t ; & l t ; a : K e y & g t ; & l t ; K e y & g t ; C o l u m n s \ S t a t e   A b b r . 1 & l t ; / K e y & g t ; & l t ; / a : K e y & g t ; & l t ; a : V a l u e 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C e n t e r   I d & l t ; / K e y & g t ; & l t ; / a : K e y & g t ; & l t ; a : V a l u e   i : t y p e = " T a b l e W i d g e t B a s e V i e w S t a t e " / & g t ; & l t ; / a : K e y V a l u e O f D i a g r a m O b j e c t K e y a n y T y p e z b w N T n L X & g t ; & l t ; a : K e y V a l u e O f D i a g r a m O b j e c t K e y a n y T y p e z b w N T n L X & g t ; & l t ; a : K e y & g t ; & l t ; K e y & g t ; C o l u m n s \ B H   N a m e & l t ; / K e y & g t ; & l t ; / a : K e y & g t ; & l t ; a : V a l u e   i : t y p e = " T a b l e W i d g e t B a s e V i e w S t a t e " / & g t ; & l t ; / a : K e y V a l u e O f D i a g r a m O b j e c t K e y a n y T y p e z b w N T n L X & g t ; & l t ; a : K e y V a l u e O f D i a g r a m O b j e c t K e y a n y T y p e z b w N T n L X & g t ; & l t ; a : K e y & g t ; & l t ; K e y & g t ; C o l u m n s \ B r a n c h   P e r f o r m a n c e   C a t e g o r y & l t ; / K e y & g t ; & l t ; / a : K e y & g t ; & l t ; a : V a l u e 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 i : t y p e = " T a b l e W i d g e t V i e w M o d e l S a n d b o x A d a p t e r " & g t ; & l t ; T a b l e N a m e & g t ; D i m   P r o d u c t & l t ; / T a b l e N a m e & g t ; & l t ; / A d a p t e r & g t ; & l t ; D i a g r a m T y p e & g t ; T a b l e W i d g e t V i e w M o d e l & l t ; / D i a g r a m T y p e & g t ; & l t ; D i s p l a y C o n t e x t 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 i : t y p e = " S a n d b o x E d i t o r T a b l e W i d g e t V i e w M o d e l K e y " & g t ; & l t ; T a b l e N a m e & g t ; D i m   P r o d u c t & l t ; / T a b l e N a m e & g t ; & l t ; / K e y & g t ; & l t ; M a i n t a i n e r 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  I d & l t ; / K e y & g t ; & l t ; / a : K e y & g t ; & l t ; a : V a l u e   i : t y p e = " T a b l e W i d g e t B a s e V i e w S t a t e " / & g t ; & l t ; / a : K e y V a l u e O f D i a g r a m O b j e c t K e y a n y T y p e z b w N T n L X & g t ; & l t ; a : K e y V a l u e O f D i a g r a m O b j e c t K e y a n y T y p e z b w N T n L X & g t ; & l t ; a : K e y & g t ; & l t ; K e y & g t ; C o l u m n s \ P r o d u c t   C o d e & l t ; / K e y & g t ; & l t ; / a : K e y & g t ; & l t ; a : V a l u e   i : t y p e = " T a b l e W i d g e t B a s e V i e w S t a t e " / & g t ; & l t ; / a : K e y V a l u e O f D i a g r a m O b j e c t K e y a n y T y p e z b w N T n L X & g t ; & l t ; a : K e y V a l u e O f D i a g r a m O b j e c t K e y a n y T y p e z b w N T n L X & g t ; & l t ; a : K e y & g t ; & l t ; K e y & g t ; C o l u m n s \ P u r p o s e   C a t e g o r y & l t ; / K e y & g t ; & l t ; / a : K e y & g t ; & l t ; a : V a l u e   i : t y p e = " T a b l e W i d g e t B a s e V i e w S t a t e " / & g t ; & l t ; / a : K e y V a l u e O f D i a g r a m O b j e c t K e y a n y T y p e z b w N T n L X & g t ; & l t ; a : K e y V a l u e O f D i a g r a m O b j e c t K e y a n y T y p e z b w N T n L X & g t ; & l t ; a : K e y & g t ; & l t ; K e y & g t ; C o l u m n s \ T e r m & l t ; / K e y & g t ; & l t ; / a : K e y & g t ; & l t ; a : V a l u e   i : t y p e = " T a b l e W i d g e t B a s e V i e w S t a t e " / & g t ; & l t ; / a : K e y V a l u e O f D i a g r a m O b j e c t K e y a n y T y p e z b w N T n L X & g t ; & l t ; a : K e y V a l u e O f D i a g r a m O b j e c t K e y a n y T y p e z b w N T n L X & g t ; & l t ; a : K e y & g t ; & l t ; K e y & g t ; C o l u m n s \ I n t   R a t e & l t ; / K e y & g t ; & l t ; / a : K e y & g t ; & l t ; a : V a l u e   i : t y p e = " T a b l e W i d g e t B a s e V i e w S t a t e " / & g t ; & l t ; / a : K e y V a l u e O f D i a g r a m O b j e c t K e y a n y T y p e z b w N T n L X & g t ; & l t ; a : K e y V a l u e O f D i a g r a m O b j e c t K e y a n y T y p e z b w N T n L X & g t ; & l t ; a : K e y & g t ; & l t ; K e y & g t ; C o l u m n s \ G r a d e & l t ; / K e y & g t ; & l t ; / a : K e y & g t ; & l t ; a : V a l u e   i : t y p e = " T a b l e W i d g e t B a s e V i e w S t a t e " / & g t ; & l t ; / a : K e y V a l u e O f D i a g r a m O b j e c t K e y a n y T y p e z b w N T n L X & g t ; & l t ; a : K e y V a l u e O f D i a g r a m O b j e c t K e y a n y T y p e z b w N T n L X & g t ; & l t ; a : K e y & g t ; & l t ; K e y & g t ; C o l u m n s \ S u b   G r a d e & l t ; / K e y & g t ; & l t ; / a : K e y & g t ; & l t ; a : V a l u e 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 i : t y p e = " T a b l e W i d g e t V i e w M o d e l S a n d b o x A d a p t e r " & g t ; & l t ; T a b l e N a m e & g t ; D i m   C l i e n t & l t ; / T a b l e N a m e & g t ; & l t ; / A d a p t e r & g t ; & l t ; D i a g r a m T y p e & g t ; T a b l e W i d g e t V i e w M o d e l & l t ; / D i a g r a m T y p e & g t ; & l t ; D i s p l a y C o n t e x t 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 i : t y p e = " S a n d b o x E d i t o r T a b l e W i d g e t V i e w M o d e l K e y " & g t ; & l t ; T a b l e N a m e & g t ; D i m   C l i e n t & l t ; / T a b l e N a m e & g t ; & l t ; / K e y & g t ; & l t ; M a i n t a i n e r 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l i e n t   i d & l t ; / K e y & g t ; & l t ; / a : K e y & g t ; & l t ; a : V a l u e   i : t y p e = " T a b l e W i d g e t B a s e V i e w S t a t e " / & g t ; & l t ; / a : K e y V a l u e O f D i a g r a m O b j e c t K e y a n y T y p e z b w N T n L X & g t ; & l t ; a : K e y V a l u e O f D i a g r a m O b j e c t K e y a n y T y p e z b w N T n L X & g t ; & l t ; a : K e y & g t ; & l t ; K e y & g t ; C o l u m n s \ C l i e n t   N a m e & l t ; / K e y & g t ; & l t ; / a : K e y & g t ; & l t ; a : V a l u e 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A g e   _ T & l t ; / K e y & g t ; & l t ; / a : K e y & g t ; & l t ; a : V a l u e   i : t y p e = " T a b l e W i d g e t B a s e V i e w S t a t e " / & g t ; & l t ; / a : K e y V a l u e O f D i a g r a m O b j e c t K e y a n y T y p e z b w N T n L X & g t ; & l t ; a : K e y V a l u e O f D i a g r a m O b j e c t K e y a n y T y p e z b w N T n L X & g t ; & l t ; a : K e y & g t ; & l t ; K e y & g t ; C o l u m n s \ D a t e o f   B i r t h & l t ; / K e y & g t ; & l t ; / a : K e y & g t ; & l t ; a : V a l u e   i : t y p e = " T a b l e W i d g e t B a s e V i e w S t a t e " / & g t ; & l t ; / a : K e y V a l u e O f D i a g r a m O b j e c t K e y a n y T y p e z b w N T n L X & g t ; & l t ; a : K e y V a l u e O f D i a g r a m O b j e c t K e y a n y T y p e z b w N T n L X & g t ; & l t ; a : K e y & g t ; & l t ; K e y & g t ; C o l u m n s \ C a s t e & l t ; / K e y & g t ; & l t ; / a : K e y & g t ; & l t ; a : V a l u e   i : t y p e = " T a b l e W i d g e t B a s e V i e w S t a t e " / & g t ; & l t ; / a : K e y V a l u e O f D i a g r a m O b j e c t K e y a n y T y p e z b w N T n L X & g t ; & l t ; a : K e y V a l u e O f D i a g r a m O b j e c t K e y a n y T y p e z b w N T n L X & g t ; & l t ; a : K e y & g t ; & l t ; K e y & g t ; C o l u m n s \ R e l i g i o n & l t ; / K e y & g t ; & l t ; / a : K e y & g t ; & l t ; a : V a l u e   i : t y p e = " T a b l e W i d g e t B a s e V i e w S t a t e " / & g t ; & l t ; / a : K e y V a l u e O f D i a g r a m O b j e c t K e y a n y T y p e z b w N T n L X & g t ; & l t ; a : K e y V a l u e O f D i a g r a m O b j e c t K e y a n y T y p e z b w N T n L X & g t ; & l t ; a : K e y & g t ; & l t ; K e y & g t ; C o l u m n s \ H o m e   O w n e r s h i p & l t ; / K e y & g t ; & l t ; / a : K e y & g t ; & l t ; a : V a l u e   i : t y p e = " T a b l e W i d g e t B a s e V i e w S t a t e " / & g t ; & l t ; / a : K e y V a l u e O f D i a g r a m O b j e c t K e y a n y T y p e z b w N T n L X & g t ; & l t ; a : K e y V a l u e O f D i a g r a m O b j e c t K e y a n y T y p e z b w N T n L X & g t ; & l t ; a : K e y & g t ; & l t ; K e y & g t ; C o l u m n s \ C l i e n t   I n c o m e   R a n g e & l t ; / K e y & g t ; & l t ; / a : K e y & g t ; & l t ; a : V a l u e   i : t y p e = " T a b l e W i d g e t B a s e V i e w S t a t e " / & g t ; & l t ; / a : K e y V a l u e O f D i a g r a m O b j e c t K e y a n y T y p e z b w N T n L X & g t ; & l t ; a : K e y V a l u e O f D i a g r a m O b j e c t K e y a n y T y p e z b w N T n L X & g t ; & l t ; a : K e y & g t ; & l t ; K e y & g t ; C o l u m n s \ E m p l o y m e n t   T y p e & l t ; / K e y & g t ; & l t ; / a : K e y & g t ; & l t ; a : V a l u e   i : t y p e = " T a b l e W i d g e t B a s e V i e w S t a t e " / & g t ; & l t ; / a : K e y V a l u e O f D i a g r a m O b j e c t K e y a n y T y p e z b w N T n L X & g t ; & l t ; a : K e y V a l u e O f D i a g r a m O b j e c t K e y a n y T y p e z b w N T n L X & g t ; & l t ; a : K e y & g t ; & l t ; K e y & g t ; C o l u m n s \ C r e d i t   S c o r e & l t ; / K e y & g t ; & l t ; / a : K e y & g t ; & l t ; a : V a l u e   i : t y p e = " T a b l e W i d g e t B a s e V i e w S t a t e " / & g t ; & l t ; / a : K e y V a l u e O f D i a g r a m O b j e c t K e y a n y T y p e z b w N T n L X & g t ; & l t ; a : K e y V a l u e O f D i a g r a m O b j e c t K e y a n y T y p e z b w N T n L X & g t ; & l t ; a : K e y & g t ; & l t ; K e y & g t ; C o l u m n s \ M o n t h   N a m e & l t ; / K e y & g t ; & l t ; / a : K e y & g t ; & l t ; a : V a l u e 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 i : t y p e = " T a b l e W i d g e t V i e w M o d e l S a n d b o x A d a p t e r " & g t ; & l t ; T a b l e N a m e & g t ; F a c t   R e p a y m e n t & l t ; / T a b l e N a m e & g t ; & l t ; / A d a p t e r & g t ; & l t ; D i a g r a m T y p e & g t ; T a b l e W i d g e t V i e w M o d e l & l t ; / D i a g r a m T y p e & g t ; & l t ; D i s p l a y C o n t e x t 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 i : t y p e = " S a n d b o x E d i t o r T a b l e W i d g e t V i e w M o d e l K e y " & g t ; & l t ; T a b l e N a m e & g t ; F a c t   R e p a y m e n t & l t ; / T a b l e N a m e & g t ; & l t ; / K e y & g t ; & l t ; M a i n t a i n e r 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A c c o u n t   I D & l t ; / K e y & g t ; & l t ; / a : K e y & g t ; & l t ; a : V a l u e   i : t y p e = " T a b l e W i d g e t B a s e V i e w S t a t e " / & g t ; & l t ; / a : K e y V a l u e O f D i a g r a m O b j e c t K e y a n y T y p e z b w N T n L X & g t ; & l t ; a : K e y V a l u e O f D i a g r a m O b j e c t K e y a n y T y p e z b w N T n L X & g t ; & l t ; a : K e y & g t ; & l t ; K e y & g t ; C o l u m n s \ T o t a l   P y m n t & l t ; / K e y & g t ; & l t ; / a : K e y & g t ; & l t ; a : V a l u e   i : t y p e = " T a b l e W i d g e t B a s e V i e w S t a t e " / & g t ; & l t ; / a : K e y V a l u e O f D i a g r a m O b j e c t K e y a n y T y p e z b w N T n L X & g t ; & l t ; a : K e y V a l u e O f D i a g r a m O b j e c t K e y a n y T y p e z b w N T n L X & g t ; & l t ; a : K e y & g t ; & l t ; K e y & g t ; C o l u m n s \ T o t a l   P y m n t   i n v & l t ; / K e y & g t ; & l t ; / a : K e y & g t ; & l t ; a : V a l u e   i : t y p e = " T a b l e W i d g e t B a s e V i e w S t a t e " / & g t ; & l t ; / a : K e y V a l u e O f D i a g r a m O b j e c t K e y a n y T y p e z b w N T n L X & g t ; & l t ; a : K e y V a l u e O f D i a g r a m O b j e c t K e y a n y T y p e z b w N T n L X & g t ; & l t ; a : K e y & g t ; & l t ; K e y & g t ; C o l u m n s \ T o t a l   R e c   P r n c p & l t ; / K e y & g t ; & l t ; / a : K e y & g t ; & l t ; a : V a l u e   i : t y p e = " T a b l e W i d g e t B a s e V i e w S t a t e " / & g t ; & l t ; / a : K e y V a l u e O f D i a g r a m O b j e c t K e y a n y T y p e z b w N T n L X & g t ; & l t ; a : K e y V a l u e O f D i a g r a m O b j e c t K e y a n y T y p e z b w N T n L X & g t ; & l t ; a : K e y & g t ; & l t ; K e y & g t ; C o l u m n s \ T o t a l   F e e s & l t ; / K e y & g t ; & l t ; / a : K e y & g t ; & l t ; a : V a l u e   i : t y p e = " T a b l e W i d g e t B a s e V i e w S t a t e " / & g t ; & l t ; / a : K e y V a l u e O f D i a g r a m O b j e c t K e y a n y T y p e z b w N T n L X & g t ; & l t ; a : K e y V a l u e O f D i a g r a m O b j e c t K e y a n y T y p e z b w N T n L X & g t ; & l t ; a : K e y & g t ; & l t ; K e y & g t ; C o l u m n s \ T o t a l   R r e c   i n t & l t ; / K e y & g t ; & l t ; / a : K e y & g t ; & l t ; a : V a l u e   i : t y p e = " T a b l e W i d g e t B a s e V i e w S t a t e " / & g t ; & l t ; / a : K e y V a l u e O f D i a g r a m O b j e c t K e y a n y T y p e z b w N T n L X & g t ; & l t ; a : K e y V a l u e O f D i a g r a m O b j e c t K e y a n y T y p e z b w N T n L X & g t ; & l t ; a : K e y & g t ; & l t ; K e y & g t ; C o l u m n s \ I s   D e l i n q u e n t   L o a n & l t ; / K e y & g t ; & l t ; / a : K e y & g t ; & l t ; a : V a l u e   i : t y p e = " T a b l e W i d g e t B a s e V i e w S t a t e " / & g t ; & l t ; / a : K e y V a l u e O f D i a g r a m O b j e c t K e y a n y T y p e z b w N T n L X & g t ; & l t ; a : K e y V a l u e O f D i a g r a m O b j e c t K e y a n y T y p e z b w N T n L X & g t ; & l t ; a : K e y & g t ; & l t ; K e y & g t ; C o l u m n s \ I s   D e f a u l t   L o a n & l t ; / K e y & g t ; & l t ; / a : K e y & g t ; & l t ; a : V a l u e   i : t y p e = " T a b l e W i d g e t B a s e V i e w S t a t e " / & g t ; & l t ; / a : K e y V a l u e O f D i a g r a m O b j e c t K e y a n y T y p e z b w N T n L X & g t ; & l t ; a : K e y V a l u e O f D i a g r a m O b j e c t K e y a n y T y p e z b w N T n L X & g t ; & l t ; a : K e y & g t ; & l t ; K e y & g t ; C o l u m n s \ D e l i n q   2   Y r s & l t ; / K e y & g t ; & l t ; / a : K e y & g t ; & l t ; a : V a l u e   i : t y p e = " T a b l e W i d g e t B a s e V i e w S t a t e " / & g t ; & l t ; / a : K e y V a l u e O f D i a g r a m O b j e c t K e y a n y T y p e z b w N T n L X & g t ; & l t ; a : K e y V a l u e O f D i a g r a m O b j e c t K e y a n y T y p e z b w N T n L X & g t ; & l t ; a : K e y & g t ; & l t ; K e y & g t ; C o l u m n s \ R e p a y m e n t   B e h a v i o r & l t ; / K e y & g t ; & l t ; / a : K e y & g t ; & l t ; a : V a l u e 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 i : t y p e = " T a b l e W i d g e t V i e w M o d e l S a n d b o x A d a p t e r " & g t ; & l t ; T a b l e N a m e & g t ; F a c t   L o a n & l t ; / T a b l e N a m e & g t ; & l t ; / A d a p t e r & g t ; & l t ; D i a g r a m T y p e & g t ; T a b l e W i d g e t V i e w M o d e l & l t ; / D i a g r a m T y p e & g t ; & l t ; D i s p l a y C o n t e x t 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 i : t y p e = " S a n d b o x E d i t o r T a b l e W i d g e t V i e w M o d e l K e y " & g t ; & l t ; T a b l e N a m e & g t ; F a c t   L o a n & l t ; / T a b l e N a m e & g t ; & l t ; / K e y & g t ; & l t ; M a i n t a i n e r 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A c c o u n t   I D & l t ; / K e y & g t ; & l t ; / a : K e y & g t ; & l t ; a : V a l u e   i : t y p e = " T a b l e W i d g e t B a s e V i e w S t a t e " / & g t ; & l t ; / a : K e y V a l u e O f D i a g r a m O b j e c t K e y a n y T y p e z b w N T n L X & g t ; & l t ; a : K e y V a l u e O f D i a g r a m O b j e c t K e y a n y T y p e z b w N T n L X & g t ; & l t ; a : K e y & g t ; & l t ; K e y & g t ; C o l u m n s \ C l i e n t   i d & l t ; / K e y & g t ; & l t ; / a : K e y & g t ; & l t ; a : V a l u e   i : t y p e = " T a b l e W i d g e t B a s e V i e w S t a t e " / & g t ; & l t ; / a : K e y V a l u e O f D i a g r a m O b j e c t K e y a n y T y p e z b w N T n L X & g t ; & l t ; a : K e y V a l u e O f D i a g r a m O b j e c t K e y a n y T y p e z b w N T n L X & g t ; & l t ; a : K e y & g t ; & l t ; K e y & g t ; C o l u m n s \ B r a n c h   N a m e & l t ; / K e y & g t ; & l t ; / a : K e y & g t ; & l t ; a : V a l u e   i : t y p e = " T a b l e W i d g e t B a s e V i e w S t a t e " / & g t ; & l t ; / a : K e y V a l u e O f D i a g r a m O b j e c t K e y a n y T y p e z b w N T n L X & g t ; & l t ; a : K e y V a l u e O f D i a g r a m O b j e c t K e y a n y T y p e z b w N T n L X & g t ; & l t ; a : K e y & g t ; & l t ; K e y & g t ; C o l u m n s \ P r o d u c t   I d & l t ; / K e y & g t ; & l t ; / a : K e y & g t ; & l t ; a : V a l u e   i : t y p e = " T a b l e W i d g e t B a s e V i e w S t a t e " / & g t ; & l t ; / a : K e y V a l u e O f D i a g r a m O b j e c t K e y a n y T y p e z b w N T n L X & g t ; & l t ; a : K e y V a l u e O f D i a g r a m O b j e c t K e y a n y T y p e z b w N T n L X & g t ; & l t ; a : K e y & g t ; & l t ; K e y & g t ; C o l u m n s \ L o a n   A m o u n t & l t ; / K e y & g t ; & l t ; / a : K e y & g t ; & l t ; a : V a l u e   i : t y p e = " T a b l e W i d g e t B a s e V i e w S t a t e " / & g t ; & l t ; / a : K e y V a l u e O f D i a g r a m O b j e c t K e y a n y T y p e z b w N T n L X & g t ; & l t ; a : K e y V a l u e O f D i a g r a m O b j e c t K e y a n y T y p e z b w N T n L X & g t ; & l t ; a : K e y & g t ; & l t ; K e y & g t ; C o l u m n s \ F u n d e d   A m o u n t & l t ; / K e y & g t ; & l t ; / a : K e y & g t ; & l t ; a : V a l u e   i : t y p e = " T a b l e W i d g e t B a s e V i e w S t a t e " / & g t ; & l t ; / a : K e y V a l u e O f D i a g r a m O b j e c t K e y a n y T y p e z b w N T n L X & g t ; & l t ; a : K e y V a l u e O f D i a g r a m O b j e c t K e y a n y T y p e z b w N T n L X & g t ; & l t ; a : K e y & g t ; & l t ; K e y & g t ; C o l u m n s \ F u n d e d   A m o u n t   I n v & l t ; / K e y & g t ; & l t ; / a : K e y & g t ; & l t ; a : V a l u e   i : t y p e = " T a b l e W i d g e t B a s e V i e w S t a t e " / & g t ; & l t ; / a : K e y V a l u e O f D i a g r a m O b j e c t K e y a n y T y p e z b w N T n L X & g t ; & l t ; a : K e y V a l u e O f D i a g r a m O b j e c t K e y a n y T y p e z b w N T n L X & g t ; & l t ; a : K e y & g t ; & l t ; K e y & g t ; C o l u m n s \ D i s b u r s e m e n t   D a t e & l t ; / K e y & g t ; & l t ; / a : K e y & g t ; & l t ; a : V a l u e   i : t y p e = " T a b l e W i d g e t B a s e V i e w S t a t e " / & g t ; & l t ; / a : K e y V a l u e O f D i a g r a m O b j e c t K e y a n y T y p e z b w N T n L X & g t ; & l t ; a : K e y V a l u e O f D i a g r a m O b j e c t K e y a n y T y p e z b w N T n L X & g t ; & l t ; a : K e y & g t ; & l t ; K e y & g t ; C o l u m n s \ L o a n   S t a t u s & l t ; / K e y & g t ; & l t ; / a : K e y & g t ; & l t ; a : V a l u e   i : t y p e = " T a b l e W i d g e t B a s e V i e w S t a t e " / & g t ; & l t ; / a : K e y V a l u e O f D i a g r a m O b j e c t K e y a n y T y p e z b w N T n L X & g t ; & l t ; a : K e y V a l u e O f D i a g r a m O b j e c t K e y a n y T y p e z b w N T n L X & g t ; & l t ; a : K e y & g t ; & l t ; K e y & g t ; C o l u m n s \ R e p a y m e n t   T y p e & l t ; / K e y & g t ; & l t ; / a : K e y & g t ; & l t ; a : V a l u e 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h e e t 1 & 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 i : t y p e = " S a n d b o x E d i t o r T a b l e W i d g e t V i e w M o d e l K e y " & g t ; & l t ; T a b l e N a m e & g t ; S h e e t 1 & l t ; / T a b l e N a m e & g t ; & l t ; / K e y & g t ; & l t ; M a i n t a i n e r 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  I D & l t ; / K e y & g t ; & l t ; / a : K e y & g t ; & l t ; a : V a l u e   i : t y p e = " T a b l e W i d g e t B a s e V i e w S t a t e " / & g t ; & l t ; / a : K e y V a l u e O f D i a g r a m O b j e c t K e y a n y T y p e z b w N T n L X & g t ; & l t ; a : K e y V a l u e O f D i a g r a m O b j e c t K e y a n y T y p e z b w N T n L X & g t ; & l t ; a : K e y & g t ; & l t ; K e y & g t ; C o l u m n s \ C u s t o m e r   N a m e & l t ; / K e y & g t ; & l t ; / a : K e y & g t ; & l t ; a : V a l u e   i : t y p e = " T a b l e W i d g e t B a s e V i e w S t a t e " / & g t ; & l t ; / a : K e y V a l u e O f D i a g r a m O b j e c t K e y a n y T y p e z b w N T n L X & g t ; & l t ; a : K e y V a l u e O f D i a g r a m O b j e c t K e y a n y T y p e z b w N T n L X & g t ; & l t ; a : K e y & g t ; & l t ; K e y & g t ; C o l u m n s \ A c c o u n t   N u m b e r & l t ; / K e y & g t ; & l t ; / a : K e y & g t ; & l t ; a : V a l u e   i : t y p e = " T a b l e W i d g e t B a s e V i e w S t a t e " / & g t ; & l t ; / a : K e y V a l u e O f D i a g r a m O b j e c t K e y a n y T y p e z b w N T n L X & g t ; & l t ; a : K e y V a l u e O f D i a g r a m O b j e c t K e y a n y T y p e z b w N T n L X & g t ; & l t ; a : K e y & g t ; & l t ; K e y & g t ; C o l u m n s \ T r a n s a c t i o n   D a t e & l t ; / K e y & g t ; & l t ; / a : K e y & g t ; & l t ; a : V a l u e   i : t y p e = " T a b l e W i d g e t B a s e V i e w S t a t e " / & g t ; & l t ; / a : K e y V a l u e O f D i a g r a m O b j e c t K e y a n y T y p e z b w N T n L X & g t ; & l t ; a : K e y V a l u e O f D i a g r a m O b j e c t K e y a n y T y p e z b w N T n L X & g t ; & l t ; a : K e y & g t ; & l t ; K e y & g t ; C o l u m n s \ T r a n s a c t i o n   T y p e & l t ; / K e y & g t ; & l t ; / a : K e y & g t ; & l t ; a : V a l u e   i : t y p e = " T a b l e W i d g e t B a s e V i e w S t a t e " / & g t ; & l t ; / a : K e y V a l u e O f D i a g r a m O b j e c t K e y a n y T y p e z b w N T n L X & g t ; & l t ; a : K e y V a l u e O f D i a g r a m O b j e c t K e y a n y T y p e z b w N T n L X & g t ; & l t ; a : K e y & g t ; & l t ; K e y & g t ; C o l u m n s \ A m o u n t & l t ; / K e y & g t ; & l t ; / a : K e y & g t ; & l t ; a : V a l u e   i : t y p e = " T a b l e W i d g e t B a s e V i e w S t a t e " / & g t ; & l t ; / a : K e y V a l u e O f D i a g r a m O b j e c t K e y a n y T y p e z b w N T n L X & g t ; & l t ; a : K e y V a l u e O f D i a g r a m O b j e c t K e y a n y T y p e z b w N T n L X & g t ; & l t ; a : K e y & g t ; & l t ; K e y & g t ; C o l u m n s \ B a l a n c e & l t ; / K e y & g t ; & l t ; / a : K e y & g t ; & l t ; a : V a l u e   i : t y p e = " T a b l e W i d g e t B a s e V i e w S t a t e " / & g t ; & l t ; / a : K e y V a l u e O f D i a g r a m O b j e c t K e y a n y T y p e z b w N T n L X & g t ; & l t ; a : K e y V a l u e O f D i a g r a m O b j e c t K e y a n y T y p e z b w N T n L X & g t ; & l t ; a : K e y & g t ; & l t ; K e y & g t ; C o l u m n s \ D e s c r i p t i o n & l t ; / K e y & g t ; & l t ; / a : K e y & g t ; & l t ; a : V a l u e   i : t y p e = " T a b l e W i d g e t B a s e V i e w S t a t e " / & g t ; & l t ; / a : K e y V a l u e O f D i a g r a m O b j e c t K e y a n y T y p e z b w N T n L X & g t ; & l t ; a : K e y V a l u e O f D i a g r a m O b j e c t K e y a n y T y p e z b w N T n L X & g t ; & l t ; a : K e y & g t ; & l t ; K e y & g t ; C o l u m n s \ B r a n c h & l t ; / K e y & g t ; & l t ; / a : K e y & g t ; & l t ; a : V a l u e   i : t y p e = " T a b l e W i d g e t B a s e V i e w S t a t e " / & g t ; & l t ; / a : K e y V a l u e O f D i a g r a m O b j e c t K e y a n y T y p e z b w N T n L X & g t ; & l t ; a : K e y V a l u e O f D i a g r a m O b j e c t K e y a n y T y p e z b w N T n L X & g t ; & l t ; a : K e y & g t ; & l t ; K e y & g t ; C o l u m n s \ T r a n s a c t i o n   M e t h o d & l t ; / K e y & g t ; & l t ; / a : K e y & g t ; & l t ; a : V a l u e   i : t y p e = " T a b l e W i d g e t B a s e V i e w S t a t e " / & g t ; & l t ; / a : K e y V a l u e O f D i a g r a m O b j e c t K e y a n y T y p e z b w N T n L X & g t ; & l t ; a : K e y V a l u e O f D i a g r a m O b j e c t K e y a n y T y p e z b w N T n L X & g t ; & l t ; a : K e y & g t ; & l t ; K e y & g t ; C o l u m n s \ C u r r e n c y & l t ; / K e y & g t ; & l t ; / a : K e y & g t ; & l t ; a : V a l u e   i : t y p e = " T a b l e W i d g e t B a s e V i e w S t a t e " / & g t ; & l t ; / a : K e y V a l u e O f D i a g r a m O b j e c t K e y a n y T y p e z b w N T n L X & g t ; & l t ; a : K e y V a l u e O f D i a g r a m O b j e c t K e y a n y T y p e z b w N T n L X & g t ; & l t ; a : K e y & g t ; & l t ; K e y & g t ; C o l u m n s \ B a n k   N a m e & l t ; / K e y & g t ; & l t ; / a : K e y & g t ; & l t ; a : V a l u e 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e r g e 1 & 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 i : t y p e = " S a n d b o x E d i t o r T a b l e W i d g e t V i e w M o d e l K e y " & g t ; & l t ; T a b l e N a m e & g t ; M e r g e 1 & l t ; / T a b l e N a m e & g t ; & l t ; / K e y & g t ; & l t ; M a i n t a i n e r 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A c c o u n t   I D & l t ; / K e y & g t ; & l t ; / a : K e y & g t ; & l t ; a : V a l u e   i : t y p e = " T a b l e W i d g e t B a s e V i e w S t a t e " / & g t ; & l t ; / a : K e y V a l u e O f D i a g r a m O b j e c t K e y a n y T y p e z b w N T n L X & g t ; & l t ; a : K e y V a l u e O f D i a g r a m O b j e c t K e y a n y T y p e z b w N T n L X & g t ; & l t ; a : K e y & g t ; & l t ; K e y & g t ; C o l u m n s \ C l i e n t   i d & l t ; / K e y & g t ; & l t ; / a : K e y & g t ; & l t ; a : V a l u e   i : t y p e = " T a b l e W i d g e t B a s e V i e w S t a t e " / & g t ; & l t ; / a : K e y V a l u e O f D i a g r a m O b j e c t K e y a n y T y p e z b w N T n L X & g t ; & l t ; a : K e y V a l u e O f D i a g r a m O b j e c t K e y a n y T y p e z b w N T n L X & g t ; & l t ; a : K e y & g t ; & l t ; K e y & g t ; C o l u m n s \ B r a n c h   N a m e & l t ; / K e y & g t ; & l t ; / a : K e y & g t ; & l t ; a : V a l u e   i : t y p e = " T a b l e W i d g e t B a s e V i e w S t a t e " / & g t ; & l t ; / a : K e y V a l u e O f D i a g r a m O b j e c t K e y a n y T y p e z b w N T n L X & g t ; & l t ; a : K e y V a l u e O f D i a g r a m O b j e c t K e y a n y T y p e z b w N T n L X & g t ; & l t ; a : K e y & g t ; & l t ; K e y & g t ; C o l u m n s \ P r o d u c t   I d & l t ; / K e y & g t ; & l t ; / a : K e y & g t ; & l t ; a : V a l u e   i : t y p e = " T a b l e W i d g e t B a s e V i e w S t a t e " / & g t ; & l t ; / a : K e y V a l u e O f D i a g r a m O b j e c t K e y a n y T y p e z b w N T n L X & g t ; & l t ; a : K e y V a l u e O f D i a g r a m O b j e c t K e y a n y T y p e z b w N T n L X & g t ; & l t ; a : K e y & g t ; & l t ; K e y & g t ; C o l u m n s \ L o a n   A m o u n t & l t ; / K e y & g t ; & l t ; / a : K e y & g t ; & l t ; a : V a l u e   i : t y p e = " T a b l e W i d g e t B a s e V i e w S t a t e " / & g t ; & l t ; / a : K e y V a l u e O f D i a g r a m O b j e c t K e y a n y T y p e z b w N T n L X & g t ; & l t ; a : K e y V a l u e O f D i a g r a m O b j e c t K e y a n y T y p e z b w N T n L X & g t ; & l t ; a : K e y & g t ; & l t ; K e y & g t ; C o l u m n s \ F u n d e d   A m o u n t & l t ; / K e y & g t ; & l t ; / a : K e y & g t ; & l t ; a : V a l u e   i : t y p e = " T a b l e W i d g e t B a s e V i e w S t a t e " / & g t ; & l t ; / a : K e y V a l u e O f D i a g r a m O b j e c t K e y a n y T y p e z b w N T n L X & g t ; & l t ; a : K e y V a l u e O f D i a g r a m O b j e c t K e y a n y T y p e z b w N T n L X & g t ; & l t ; a : K e y & g t ; & l t ; K e y & g t ; C o l u m n s \ F u n d e d   A m o u n t   I n v & l t ; / K e y & g t ; & l t ; / a : K e y & g t ; & l t ; a : V a l u e   i : t y p e = " T a b l e W i d g e t B a s e V i e w S t a t e " / & g t ; & l t ; / a : K e y V a l u e O f D i a g r a m O b j e c t K e y a n y T y p e z b w N T n L X & g t ; & l t ; a : K e y V a l u e O f D i a g r a m O b j e c t K e y a n y T y p e z b w N T n L X & g t ; & l t ; a : K e y & g t ; & l t ; K e y & g t ; C o l u m n s \ D i s b u r s e m e n t   D a t e & l t ; / K e y & g t ; & l t ; / a : K e y & g t ; & l t ; a : V a l u e   i : t y p e = " T a b l e W i d g e t B a s e V i e w S t a t e " / & g t ; & l t ; / a : K e y V a l u e O f D i a g r a m O b j e c t K e y a n y T y p e z b w N T n L X & g t ; & l t ; a : K e y V a l u e O f D i a g r a m O b j e c t K e y a n y T y p e z b w N T n L X & g t ; & l t ; a : K e y & g t ; & l t ; K e y & g t ; C o l u m n s \ L o a n   S t a t u s & l t ; / K e y & g t ; & l t ; / a : K e y & g t ; & l t ; a : V a l u e   i : t y p e = " T a b l e W i d g e t B a s e V i e w S t a t e " / & g t ; & l t ; / a : K e y V a l u e O f D i a g r a m O b j e c t K e y a n y T y p e z b w N T n L X & g t ; & l t ; a : K e y V a l u e O f D i a g r a m O b j e c t K e y a n y T y p e z b w N T n L X & g t ; & l t ; a : K e y & g t ; & l t ; K e y & g t ; C o l u m n s \ R e p a y m e n t   T y p e & l t ; / K e y & g t ; & l t ; / a : K e y & g t ; & l t ; a : V a l u e   i : t y p e = " T a b l e W i d g e t B a s e V i e w S t a t e " / & g t ; & l t ; / a : K e y V a l u e O f D i a g r a m O b j e c t K e y a n y T y p e z b w N T n L X & g t ; & l t ; a : K e y V a l u e O f D i a g r a m O b j e c t K e y a n y T y p e z b w N T n L X & g t ; & l t ; a : K e y & g t ; & l t ; K e y & g t ; C o l u m n s \ D i m   P r o d u c t . 1 . P r o d u c t   I d & l t ; / K e y & g t ; & l t ; / a : K e y & g t ; & l t ; a : V a l u e   i : t y p e = " T a b l e W i d g e t B a s e V i e w S t a t e " / & g t ; & l t ; / a : K e y V a l u e O f D i a g r a m O b j e c t K e y a n y T y p e z b w N T n L X & g t ; & l t ; a : K e y V a l u e O f D i a g r a m O b j e c t K e y a n y T y p e z b w N T n L X & g t ; & l t ; a : K e y & g t ; & l t ; K e y & g t ; C o l u m n s \ D i m   P r o d u c t . 1 . P u r p o s e   C a t e g o r y & l t ; / K e y & g t ; & l t ; / a : K e y & g t ; & l t ; a : V a l u e   i : t y p e = " T a b l e W i d g e t B a s e V i e w S t a t e " / & g t ; & l t ; / a : K e y V a l u e O f D i a g r a m O b j e c t K e y a n y T y p e z b w N T n L X & g t ; & l t ; a : K e y V a l u e O f D i a g r a m O b j e c t K e y a n y T y p e z b w N T n L X & g t ; & l t ; a : K e y & g t ; & l t ; K e y & g t ; C o l u m n s \ D i m   P r o d u c t . 1 . T e r m & l t ; / K e y & g t ; & l t ; / a : K e y & g t ; & l t ; a : V a l u e   i : t y p e = " T a b l e W i d g e t B a s e V i e w S t a t e " / & g t ; & l t ; / a : K e y V a l u e O f D i a g r a m O b j e c t K e y a n y T y p e z b w N T n L X & g t ; & l t ; a : K e y V a l u e O f D i a g r a m O b j e c t K e y a n y T y p e z b w N T n L X & g t ; & l t ; a : K e y & g t ; & l t ; K e y & g t ; C o l u m n s \ D i m   P r o d u c t . 1 . I n t   R a t e & l t ; / K e y & g t ; & l t ; / a : K e y & g t ; & l t ; a : V a l u e   i : t y p e = " T a b l e W i d g e t B a s e V i e w S t a t e " / & g t ; & l t ; / a : K e y V a l u e O f D i a g r a m O b j e c t K e y a n y T y p e z b w N T n L X & g t ; & l t ; a : K e y V a l u e O f D i a g r a m O b j e c t K e y a n y T y p e z b w N T n L X & g t ; & l t ; a : K e y & g t ; & l t ; K e y & g t ; C o l u m n s \ D i m   P r o d u c t . 1 . G r a d e & l t ; / K e y & g t ; & l t ; / a : K e y & g t ; & l t ; a : V a l u e   i : t y p e = " T a b l e W i d g e t B a s e V i e w S t a t e " / & g t ; & l t ; / a : K e y V a l u e O f D i a g r a m O b j e c t K e y a n y T y p e z b w N T n L X & g t ; & l t ; a : K e y V a l u e O f D i a g r a m O b j e c t K e y a n y T y p e z b w N T n L X & g t ; & l t ; a : K e y & g t ; & l t ; K e y & g t ; C o l u m n s \ D i m   P r o d u c t . 1 . S u b   G r a d e & l t ; / K e y & g t ; & l t ; / a : K e y & g t ; & l t ; a : V a l u e 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D a y   N a m e & l t ; / K e y & g t ; & l t ; / a : K e y & g t ; & l t ; a : V a l u e   i : t y p e = " T a b l e W i d g e t B a s e V i e w S t a t e " / & g t ; & l t ; / a : K e y V a l u e O f D i a g r a m O b j e c t K e y a n y T y p e z b w N T n L X & g t ; & l t ; a : K e y V a l u e O f D i a g r a m O b j e c t K e y a n y T y p e z b w N T n L X & g t ; & l t ; a : K e y & g t ; & l t ; K e y & g t ; C o l u m n s \ D a y & 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F a c t   R e p a y m e n t . A c c o u n t   I D & l t ; / K e y & g t ; & l t ; / a : K e y & g t ; & l t ; a : V a l u e   i : t y p e = " T a b l e W i d g e t B a s e V i e w S t a t e " / & g t ; & l t ; / a : K e y V a l u e O f D i a g r a m O b j e c t K e y a n y T y p e z b w N T n L X & g t ; & l t ; a : K e y V a l u e O f D i a g r a m O b j e c t K e y a n y T y p e z b w N T n L X & g t ; & l t ; a : K e y & g t ; & l t ; K e y & g t ; C o l u m n s \ F a c t   R e p a y m e n t . T o t a l   P y m n t & l t ; / K e y & g t ; & l t ; / a : K e y & g t ; & l t ; a : V a l u e   i : t y p e = " T a b l e W i d g e t B a s e V i e w S t a t e " / & g t ; & l t ; / a : K e y V a l u e O f D i a g r a m O b j e c t K e y a n y T y p e z b w N T n L X & g t ; & l t ; a : K e y V a l u e O f D i a g r a m O b j e c t K e y a n y T y p e z b w N T n L X & g t ; & l t ; a : K e y & g t ; & l t ; K e y & g t ; C o l u m n s \ F a c t   R e p a y m e n t . T o t a l   P y m n t   i n v & l t ; / K e y & g t ; & l t ; / a : K e y & g t ; & l t ; a : V a l u e   i : t y p e = " T a b l e W i d g e t B a s e V i e w S t a t e " / & g t ; & l t ; / a : K e y V a l u e O f D i a g r a m O b j e c t K e y a n y T y p e z b w N T n L X & g t ; & l t ; a : K e y V a l u e O f D i a g r a m O b j e c t K e y a n y T y p e z b w N T n L X & g t ; & l t ; a : K e y & g t ; & l t ; K e y & g t ; C o l u m n s \ F a c t   R e p a y m e n t . T o t a l   R e c   P r n c p & l t ; / K e y & g t ; & l t ; / a : K e y & g t ; & l t ; a : V a l u e   i : t y p e = " T a b l e W i d g e t B a s e V i e w S t a t e " / & g t ; & l t ; / a : K e y V a l u e O f D i a g r a m O b j e c t K e y a n y T y p e z b w N T n L X & g t ; & l t ; a : K e y V a l u e O f D i a g r a m O b j e c t K e y a n y T y p e z b w N T n L X & g t ; & l t ; a : K e y & g t ; & l t ; K e y & g t ; C o l u m n s \ F a c t   R e p a y m e n t . T o t a l   F e e s & l t ; / K e y & g t ; & l t ; / a : K e y & g t ; & l t ; a : V a l u e   i : t y p e = " T a b l e W i d g e t B a s e V i e w S t a t e " / & g t ; & l t ; / a : K e y V a l u e O f D i a g r a m O b j e c t K e y a n y T y p e z b w N T n L X & g t ; & l t ; a : K e y V a l u e O f D i a g r a m O b j e c t K e y a n y T y p e z b w N T n L X & g t ; & l t ; a : K e y & g t ; & l t ; K e y & g t ; C o l u m n s \ F a c t   R e p a y m e n t . T o t a l   R r e c   i n t & l t ; / K e y & g t ; & l t ; / a : K e y & g t ; & l t ; a : V a l u e   i : t y p e = " T a b l e W i d g e t B a s e V i e w S t a t e " / & g t ; & l t ; / a : K e y V a l u e O f D i a g r a m O b j e c t K e y a n y T y p e z b w N T n L X & g t ; & l t ; a : K e y V a l u e O f D i a g r a m O b j e c t K e y a n y T y p e z b w N T n L X & g t ; & l t ; a : K e y & g t ; & l t ; K e y & g t ; C o l u m n s \ F a c t   R e p a y m e n t . I s   D e l i n q u e n t   L o a n & l t ; / K e y & g t ; & l t ; / a : K e y & g t ; & l t ; a : V a l u e   i : t y p e = " T a b l e W i d g e t B a s e V i e w S t a t e " / & g t ; & l t ; / a : K e y V a l u e O f D i a g r a m O b j e c t K e y a n y T y p e z b w N T n L X & g t ; & l t ; a : K e y V a l u e O f D i a g r a m O b j e c t K e y a n y T y p e z b w N T n L X & g t ; & l t ; a : K e y & g t ; & l t ; K e y & g t ; C o l u m n s \ F a c t   R e p a y m e n t . I s   D e f a u l t   L o a n & l t ; / K e y & g t ; & l t ; / a : K e y & g t ; & l t ; a : V a l u e   i : t y p e = " T a b l e W i d g e t B a s e V i e w S t a t e " / & g t ; & l t ; / a : K e y V a l u e O f D i a g r a m O b j e c t K e y a n y T y p e z b w N T n L X & g t ; & l t ; a : K e y V a l u e O f D i a g r a m O b j e c t K e y a n y T y p e z b w N T n L X & g t ; & l t ; a : K e y & g t ; & l t ; K e y & g t ; C o l u m n s \ F a c t   R e p a y m e n t . D e l i n q   2   Y r s & l t ; / K e y & g t ; & l t ; / a : K e y & g t ; & l t ; a : V a l u e   i : t y p e = " T a b l e W i d g e t B a s e V i e w S t a t e " / & g t ; & l t ; / a : K e y V a l u e O f D i a g r a m O b j e c t K e y a n y T y p e z b w N T n L X & g t ; & l t ; a : K e y V a l u e O f D i a g r a m O b j e c t K e y a n y T y p e z b w N T n L X & g t ; & l t ; a : K e y & g t ; & l t ; K e y & g t ; C o l u m n s \ F a c t   R e p a y m e n t . R e p a y m e n t   B e h a v i o r & l t ; / K e y & g t ; & l t ; / a : K e y & g t ; & l t ; a : V a l u e   i : t y p e = " T a b l e W i d g e t B a s e V i e w S t a t e " / & g t ; & l t ; / a : K e y V a l u e O f D i a g r a m O b j e c t K e y a n y T y p e z b w N T n L X & g t ; & l t ; a : K e y V a l u e O f D i a g r a m O b j e c t K e y a n y T y p e z b w N T n L X & g t ; & l t ; a : K e y & g t ; & l t ; K e y & g t ; C o l u m n s \ D i m   B r a n c h . B r a n c h   N a m e & l t ; / K e y & g t ; & l t ; / a : K e y & g t ; & l t ; a : V a l u e   i : t y p e = " T a b l e W i d g e t B a s e V i e w S t a t e " / & g t ; & l t ; / a : K e y V a l u e O f D i a g r a m O b j e c t K e y a n y T y p e z b w N T n L X & g t ; & l t ; a : K e y V a l u e O f D i a g r a m O b j e c t K e y a n y T y p e z b w N T n L X & g t ; & l t ; a : K e y & g t ; & l t ; K e y & g t ; C o l u m n s \ D i m   B r a n c h . B a n k   N a m e & l t ; / K e y & g t ; & l t ; / a : K e y & g t ; & l t ; a : V a l u e   i : t y p e = " T a b l e W i d g e t B a s e V i e w S t a t e " / & g t ; & l t ; / a : K e y V a l u e O f D i a g r a m O b j e c t K e y a n y T y p e z b w N T n L X & g t ; & l t ; a : K e y V a l u e O f D i a g r a m O b j e c t K e y a n y T y p e z b w N T n L X & g t ; & l t ; a : K e y & g t ; & l t ; K e y & g t ; C o l u m n s \ D i m   B r a n c h . R e g i o n   N a m e & l t ; / K e y & g t ; & l t ; / a : K e y & g t ; & l t ; a : V a l u e   i : t y p e = " T a b l e W i d g e t B a s e V i e w S t a t e " / & g t ; & l t ; / a : K e y V a l u e O f D i a g r a m O b j e c t K e y a n y T y p e z b w N T n L X & g t ; & l t ; a : K e y V a l u e O f D i a g r a m O b j e c t K e y a n y T y p e z b w N T n L X & g t ; & l t ; a : K e y & g t ; & l t ; K e y & g t ; C o l u m n s \ D i m   B r a n c h . S t a t e   A b b r & l t ; / K e y & g t ; & l t ; / a : K e y & g t ; & l t ; a : V a l u e   i : t y p e = " T a b l e W i d g e t B a s e V i e w S t a t e " / & g t ; & l t ; / a : K e y V a l u e O f D i a g r a m O b j e c t K e y a n y T y p e z b w N T n L X & g t ; & l t ; a : K e y V a l u e O f D i a g r a m O b j e c t K e y a n y T y p e z b w N T n L X & g t ; & l t ; a : K e y & g t ; & l t ; K e y & g t ; C o l u m n s \ D i m   B r a n c h . S t a t e   A b b r . 1 & l t ; / K e y & g t ; & l t ; / a : K e y & g t ; & l t ; a : V a l u e   i : t y p e = " T a b l e W i d g e t B a s e V i e w S t a t e " / & g t ; & l t ; / a : K e y V a l u e O f D i a g r a m O b j e c t K e y a n y T y p e z b w N T n L X & g t ; & l t ; a : K e y V a l u e O f D i a g r a m O b j e c t K e y a n y T y p e z b w N T n L X & g t ; & l t ; a : K e y & g t ; & l t ; K e y & g t ; C o l u m n s \ D i m   B r a n c h . S t a t e   N a m e & l t ; / K e y & g t ; & l t ; / a : K e y & g t ; & l t ; a : V a l u e   i : t y p e = " T a b l e W i d g e t B a s e V i e w S t a t e " / & g t ; & l t ; / a : K e y V a l u e O f D i a g r a m O b j e c t K e y a n y T y p e z b w N T n L X & g t ; & l t ; a : K e y V a l u e O f D i a g r a m O b j e c t K e y a n y T y p e z b w N T n L X & g t ; & l t ; a : K e y & g t ; & l t ; K e y & g t ; C o l u m n s \ D i m   B r a n c h . C i t y & l t ; / K e y & g t ; & l t ; / a : K e y & g t ; & l t ; a : V a l u e   i : t y p e = " T a b l e W i d g e t B a s e V i e w S t a t e " / & g t ; & l t ; / a : K e y V a l u e O f D i a g r a m O b j e c t K e y a n y T y p e z b w N T n L X & g t ; & l t ; a : K e y V a l u e O f D i a g r a m O b j e c t K e y a n y T y p e z b w N T n L X & g t ; & l t ; a : K e y & g t ; & l t ; K e y & g t ; C o l u m n s \ D i m   B r a n c h . C e n t e r   I d & l t ; / K e y & g t ; & l t ; / a : K e y & g t ; & l t ; a : V a l u e   i : t y p e = " T a b l e W i d g e t B a s e V i e w S t a t e " / & g t ; & l t ; / a : K e y V a l u e O f D i a g r a m O b j e c t K e y a n y T y p e z b w N T n L X & g t ; & l t ; a : K e y V a l u e O f D i a g r a m O b j e c t K e y a n y T y p e z b w N T n L X & g t ; & l t ; a : K e y & g t ; & l t ; K e y & g t ; C o l u m n s \ D i m   B r a n c h . B H   N a m e & l t ; / K e y & g t ; & l t ; / a : K e y & g t ; & l t ; a : V a l u e   i : t y p e = " T a b l e W i d g e t B a s e V i e w S t a t e " / & g t ; & l t ; / a : K e y V a l u e O f D i a g r a m O b j e c t K e y a n y T y p e z b w N T n L X & g t ; & l t ; a : K e y V a l u e O f D i a g r a m O b j e c t K e y a n y T y p e z b w N T n L X & g t ; & l t ; a : K e y & g t ; & l t ; K e y & g t ; C o l u m n s \ D i m   B r a n c h . B r a n c h   P e r f o r m a n c e   C a t e g o r y & l t ; / K e y & g t ; & l t ; / a : K e y & g t ; & l t ; a : V a l u e   i : t y p e = " T a b l e W i d g e t B a s e V i e w S t a t e " / & g t ; & l t ; / a : K e y V a l u e O f D i a g r a m O b j e c t K e y a n y T y p e z b w N T n L X & g t ; & l t ; a : K e y V a l u e O f D i a g r a m O b j e c t K e y a n y T y p e z b w N T n L X & g t ; & l t ; a : K e y & g t ; & l t ; K e y & g t ; C o l u m n s \ D i m   C l i e n t . C l i e n t   i d & l t ; / K e y & g t ; & l t ; / a : K e y & g t ; & l t ; a : V a l u e   i : t y p e = " T a b l e W i d g e t B a s e V i e w S t a t e " / & g t ; & l t ; / a : K e y V a l u e O f D i a g r a m O b j e c t K e y a n y T y p e z b w N T n L X & g t ; & l t ; a : K e y V a l u e O f D i a g r a m O b j e c t K e y a n y T y p e z b w N T n L X & g t ; & l t ; a : K e y & g t ; & l t ; K e y & g t ; C o l u m n s \ D i m   C l i e n t . C l i e n t   N a m e & l t ; / K e y & g t ; & l t ; / a : K e y & g t ; & l t ; a : V a l u e   i : t y p e = " T a b l e W i d g e t B a s e V i e w S t a t e " / & g t ; & l t ; / a : K e y V a l u e O f D i a g r a m O b j e c t K e y a n y T y p e z b w N T n L X & g t ; & l t ; a : K e y V a l u e O f D i a g r a m O b j e c t K e y a n y T y p e z b w N T n L X & g t ; & l t ; a : K e y & g t ; & l t ; K e y & g t ; C o l u m n s \ D i m   C l i e n t . G e n d e r & l t ; / K e y & g t ; & l t ; / a : K e y & g t ; & l t ; a : V a l u e   i : t y p e = " T a b l e W i d g e t B a s e V i e w S t a t e " / & g t ; & l t ; / a : K e y V a l u e O f D i a g r a m O b j e c t K e y a n y T y p e z b w N T n L X & g t ; & l t ; a : K e y V a l u e O f D i a g r a m O b j e c t K e y a n y T y p e z b w N T n L X & g t ; & l t ; a : K e y & g t ; & l t ; K e y & g t ; C o l u m n s \ D i m   C l i e n t . A g e & l t ; / K e y & g t ; & l t ; / a : K e y & g t ; & l t ; a : V a l u e   i : t y p e = " T a b l e W i d g e t B a s e V i e w S t a t e " / & g t ; & l t ; / a : K e y V a l u e O f D i a g r a m O b j e c t K e y a n y T y p e z b w N T n L X & g t ; & l t ; a : K e y V a l u e O f D i a g r a m O b j e c t K e y a n y T y p e z b w N T n L X & g t ; & l t ; a : K e y & g t ; & l t ; K e y & g t ; C o l u m n s \ D i m   C l i e n t . A g e   _ T & l t ; / K e y & g t ; & l t ; / a : K e y & g t ; & l t ; a : V a l u e   i : t y p e = " T a b l e W i d g e t B a s e V i e w S t a t e " / & g t ; & l t ; / a : K e y V a l u e O f D i a g r a m O b j e c t K e y a n y T y p e z b w N T n L X & g t ; & l t ; a : K e y V a l u e O f D i a g r a m O b j e c t K e y a n y T y p e z b w N T n L X & g t ; & l t ; a : K e y & g t ; & l t ; K e y & g t ; C o l u m n s \ D i m   C l i e n t . D a t e o f   B i r t h & l t ; / K e y & g t ; & l t ; / a : K e y & g t ; & l t ; a : V a l u e   i : t y p e = " T a b l e W i d g e t B a s e V i e w S t a t e " / & g t ; & l t ; / a : K e y V a l u e O f D i a g r a m O b j e c t K e y a n y T y p e z b w N T n L X & g t ; & l t ; a : K e y V a l u e O f D i a g r a m O b j e c t K e y a n y T y p e z b w N T n L X & g t ; & l t ; a : K e y & g t ; & l t ; K e y & g t ; C o l u m n s \ D i m   C l i e n t . C a s t e & l t ; / K e y & g t ; & l t ; / a : K e y & g t ; & l t ; a : V a l u e   i : t y p e = " T a b l e W i d g e t B a s e V i e w S t a t e " / & g t ; & l t ; / a : K e y V a l u e O f D i a g r a m O b j e c t K e y a n y T y p e z b w N T n L X & g t ; & l t ; a : K e y V a l u e O f D i a g r a m O b j e c t K e y a n y T y p e z b w N T n L X & g t ; & l t ; a : K e y & g t ; & l t ; K e y & g t ; C o l u m n s \ D i m   C l i e n t . R e l i g i o n & l t ; / K e y & g t ; & l t ; / a : K e y & g t ; & l t ; a : V a l u e   i : t y p e = " T a b l e W i d g e t B a s e V i e w S t a t e " / & g t ; & l t ; / a : K e y V a l u e O f D i a g r a m O b j e c t K e y a n y T y p e z b w N T n L X & g t ; & l t ; a : K e y V a l u e O f D i a g r a m O b j e c t K e y a n y T y p e z b w N T n L X & g t ; & l t ; a : K e y & g t ; & l t ; K e y & g t ; C o l u m n s \ D i m   C l i e n t . H o m e   O w n e r s h i p & l t ; / K e y & g t ; & l t ; / a : K e y & g t ; & l t ; a : V a l u e   i : t y p e = " T a b l e W i d g e t B a s e V i e w S t a t e " / & g t ; & l t ; / a : K e y V a l u e O f D i a g r a m O b j e c t K e y a n y T y p e z b w N T n L X & g t ; & l t ; a : K e y V a l u e O f D i a g r a m O b j e c t K e y a n y T y p e z b w N T n L X & g t ; & l t ; a : K e y & g t ; & l t ; K e y & g t ; C o l u m n s \ D i m   C l i e n t . C l i e n t   I n c o m e   R a n g e & l t ; / K e y & g t ; & l t ; / a : K e y & g t ; & l t ; a : V a l u e   i : t y p e = " T a b l e W i d g e t B a s e V i e w S t a t e " / & g t ; & l t ; / a : K e y V a l u e O f D i a g r a m O b j e c t K e y a n y T y p e z b w N T n L X & g t ; & l t ; a : K e y V a l u e O f D i a g r a m O b j e c t K e y a n y T y p e z b w N T n L X & g t ; & l t ; a : K e y & g t ; & l t ; K e y & g t ; C o l u m n s \ D i m   C l i e n t . E m p l o y m e n t   T y p e & l t ; / K e y & g t ; & l t ; / a : K e y & g t ; & l t ; a : V a l u e   i : t y p e = " T a b l e W i d g e t B a s e V i e w S t a t e " / & g t ; & l t ; / a : K e y V a l u e O f D i a g r a m O b j e c t K e y a n y T y p e z b w N T n L X & g t ; & l t ; a : K e y V a l u e O f D i a g r a m O b j e c t K e y a n y T y p e z b w N T n L X & g t ; & l t ; a : K e y & g t ; & l t ; K e y & g t ; C o l u m n s \ D i m   C l i e n t . C r e d i t   S c o r e & l t ; / K e y & g t ; & l t ; / a : K e y & g t ; & l t ; a : V a l u e 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3.xml>��< ? x m l   v e r s i o n = " 1 . 0 "   e n c o d i n g = " U T F - 1 6 " ? > < G e m i n i   x m l n s = " h t t p : / / g e m i n i / p i v o t c u s t o m i z a t i o n / S a n d b o x N o n E m p t y " > < C u s t o m C o n t e n t > < ! [ C D A T A [ 1 ] ] > < / C u s t o m C o n t e n t > < / G e m i n i > 
</file>

<file path=customXml/item14.xml>��< ? x m l   v e r s i o n = " 1 . 0 "   e n c o d i n g = " u t f - 1 6 " ? > < D a t a M a s h u p   s q m i d = " 6 1 e 6 7 f 1 0 - d a 0 b - 4 d a b - a 9 b 5 - a b 8 b 9 7 6 f 5 4 f 1 "   x m l n s = " h t t p : / / s c h e m a s . m i c r o s o f t . c o m / D a t a M a s h u p " > A A A A A L 4 J A A B Q S w M E F A A C A A g A w I k S W y + + d i O n A A A A + A A A A B I A H A B D b 2 5 m a W c v U G F j a 2 F n Z S 5 4 b W w g o h g A K K A U A A A A A A A A A A A A A A A A A A A A A A A A A A A A h Y + 9 D o I w G E V f h X S n f y p R 8 l E G J x M x J i b G l d Q K j V A M L Z Z 3 c / C R f A V J F H V z v C d n O P d x u 0 P a 1 1 V w V a 3 V j U k Q w x Q F y s j m q E 2 R o M 6 d w j l K B W x z e c 4 L F Q y y s X F v j w k q n b v E h H j v s Z / g p i 0 I p 5 S R Q 7 b e y V L V O f r I + r 8 c a m N d b q R C A v a v G M F x x P C M L T i e R g z I i C H T 5 q v w o R h T I D 8 Q l l 3 l u l Y J Z c L V B s g 4 g b x f i C d Q S w M E F A A C A A g A w I k S 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C J E l s U N J E I t Q Y A A E 0 l A A A T A B w A R m 9 y b X V s Y X M v U 2 V j d G l v b j E u b S C i G A A o o B Q A A A A A A A A A A A A A A A A A A A A A A A A A A A D V G l 1 P 2 0 j w H Y n / s M q 9 B M m K F H q 6 h 6 t 4 g A Q O 7 t p C S U 5 V B a j a 2 A v x Y X t z 6 3 U L Q v z 3 m / X 6 Y z / G T k C I H n 0 p z I z n a 2 d m Z 2 b J W S h j n p G Z / n / 8 f n t r e y t f U s E i 8 s t g G q f k Q N A s X A 7 I H k m Y 3 N 4 i 8 G / G C x E y g B z e h S w Z f e H i d s H 5 7 f A o T t h o w j P J M p k P B 5 P f L / / O m c g v g V 9 8 e z n l P 7 K E 0 y i / P K D Z b Z z d k D P B / w G 5 Z P h u x 4 V d T q m k D V D 9 M r p L 8 r v B T k C y I k k C I k X B d g K t j 6 n o t 9 m S M a n U 1 V o + X J x I l u 6 Z p g R / x V m 0 N 9 C E V 4 8 X i v t V w w o U S L k E 8 4 8 Z j U B 7 x W p O F 2 B Z h a n g Q 0 R q Q C 4 q o v 0 k m Y U 0 o S L f U 5 p e t a p O l j S 7 A f b z + x V r e c + B T X 7 N R T r h S Z F m C q k k e M o E D w 8 D L Z J 8 o i k D i R J I i W R 3 8 j E g g A O P 4 Z h z d q M O G s X N J J W M 7 C 8 W o g c 1 G n c g U Z a T W N 7 7 Q A g M J s h J 5 O t 9 3 G G P t v W M C e U c + J m R C c i 8 4 c L m / t g 6 + J y l / D u 4 b F q s k j g E Y u M I p 3 E u 4 y y U Q + c c D F G l G o 8 7 2 1 t x 1 s P R z 5 N J E o N 1 b y B P t K J 9 e V K Z 8 q J 5 Y k l 9 n T z R I k n s R 1 u F Q S P u D 5 Z F K k a n H m b / x q c G G P k 2 B / B J J n / 7 d a T 0 K e H g K 8 a v y U E s 5 L L + K A K Y F k 9 z i S V o E q s U 9 R D H P G X k 9 E c G d i 3 j V Z c x J 1 m o 6 M 6 V 1 z y a w 3 S V 8 P t U 0 V X x 7 v C A O I 4 l m Y V c M N s Y K 7 E y c F h E t O u N A 9 e I C u y l 1 o P t 0 + q X g c n 5 J I P 4 V 8 f 3 E Z K i S s G G + 3 4 U a d Z D X w V g Z 3 w S E E Y h g 5 X v R y V Y Q Y c X 5 l l A g L W m I w p 8 Z V T g o j E d Q X z 5 g S l Y A X y Z r U c R o V N 6 v 0 Z m J W W g K E 1 h 8 P t m s u o S h p y d Q r R n Z y k V P A x Q a 0 s 9 8 B p Z C / A L J O R o V I R v o U J W m v a V y N q Y F 6 2 R t t z X K Z K V T O x O r l E T H v k V 4 6 w Q K 5 5 3 3 M a K Y M 5 E 6 g E h N K F C t c U v K 9 I F E 7 r u C o q I m R U L 4 m O Q 2 / 5 Q C C 6 8 u D 7 n P / I v s V x q L H b r G / Z 3 c h 2 v Z e t o s Z 7 x 2 j x 0 N Q i c 8 3 h 6 w + O K 7 j h F W / E n t U F H F D 7 7 w G n 2 P 8 / x R s + u D G 8 N e b H 8 d m W + T n b v h y E v V H P g d z P d 3 V H f f N F T L p R x Z D 9 V 8 v x + 6 K i A S z / a D A 3 I 7 0 h H F e e L Q u S s b G K m R g 1 p 2 q p S A T W S F D n S X K 1 o R / / z d o v J R y a U + M 8 F E 7 G Z 9 J 8 Y 9 J f R n z z O + g u J 4 h b Y l 7 O L t Z G K p U q I 0 Q d 2 L U 8 L m O W s A u H o g x S H 5 h j e Q o V o l O 0 t E 6 1 J L 1 s r X O k / v W D M u a Q J O b t P s Q Q 2 k C T G 0 l c T n L M Q T i Q L V 1 0 E R 4 z l S H N Q f S 3 g 8 7 g U 7 x K c 5 G Q K 8 1 P 2 b 6 F y X J d u t / d Q J N e 0 S D r w + n u y S 7 6 W S e e o 1 x a Q A 7 a k 3 2 M u n C J i J o J 1 D m Y a l E c 5 / i m x P 2 U L m P B o B g 2 A H v Y W m u p b 1 J 8 M W m U d h F 4 G a O R L R b 4 p 6 p V W B E U u Y W p G x / 0 G h 1 6 E d a J 8 K m M Q C W e l B d X L V f S 2 M g n Q m b y 5 K 9 1 Y P w B n Z C H W Q 0 9 Z H o p 4 J b E t Q r 3 8 d L P a U O M j k 0 u O b E s K I V g W + i 0 + v m z c M B X K y w J P B e Q W M z q y Z 9 9 f a o G J 3 G B N O B 3 e r W j Z h t j f N A p p f P l z N a F r j d U 8 b E t x G y W 0 z 6 4 G J H M m a o Y g Y + 6 p m h + D / 8 j m 7 e A Q S T Z F L d e G m l r Y m E Y n G 2 x o + I z x p s P X g W X q A F s R d W 9 o / A G n c z v j 9 p J d a 5 M n V R h n W w P l p R K P 9 p r m o q V n 4 + X 0 m I O G 2 l k D n V 5 / Y e y 2 W n h h 5 v V t v d Y v o A y x H U u o 5 7 h 0 v L l P 9 T r q o R L e 7 9 F y Z 7 X e n e N m f e h v D p 9 g k B N 2 X n + P 7 N Y q o d V 2 D Q 3 z 9 Z t Q R + p m q 9 C n R s Z R L H J J w G s C C r B 1 d 2 + w G 7 V 8 O w c B I 5 j O h B x e t G R X A X m H q + A Y u L u B W z 1 l 7 f 3 l c y e n R o P A 6 o / V 1 e N O A A 6 B h 9 / o + v E n p a 7 7 x z M E n O 6 K J E 5 T 7 / T x S O e O 9 O p 2 d + 6 3 4 3 j / j b T c b p e N 9 d V 6 I 2 C Z M b J N c J C O R d 3 Y 2 k C U w r I X p a j N x z 8 3 v O E Q 4 M 7 B i G x f O R S u 6 x w 0 5 s m u i B 9 3 h H x X D A b O 8 2 h g / W 2 A h 7 W Q G 7 d c 7 V 8 a b B r v 4 7 o t a Z p b d 3 t l 9 a j O G 7 j 9 7 O 2 + d N u P 2 / V 7 t v W E b b x a 9 z 5 U N y 2 c J h o 5 K p o Y U 1 s D 7 i h u Y G w b U M R o j K I Q Z r W R J s i 0 1 9 T 0 G N W / z w t d w b i 7 L h j t U G s X l 3 U Y 1 u / V N s 5 C b R y E 7 T P + p k G 4 W / u g l u U s V 5 3 X 5 v r 9 E 3 7 S D 8 r t G 7 L 7 a t w 8 F J t v w / 5 z c M c L M P L o a 7 / z N m G p v x 9 Z S v t w 8 7 g r T G u K A a y s s i G 1 g S 3 Q t d U U W J t t w E w P G G D f G b 7 i r l 8 M C s R F 5 v e W t 6 y x F o u Z 9 / 8 B U E s B A i 0 A F A A C A A g A w I k S W y + + d i O n A A A A + A A A A B I A A A A A A A A A A A A A A A A A A A A A A E N v b m Z p Z y 9 Q Y W N r Y W d l L n h t b F B L A Q I t A B Q A A g A I A M C J E l s P y u m r p A A A A O k A A A A T A A A A A A A A A A A A A A A A A P M A A A B b Q 2 9 u d G V u d F 9 U e X B l c 1 0 u e G 1 s U E s B A i 0 A F A A C A A g A w I k S W x Q 0 k Q i 1 B g A A T S U A A B M A A A A A A A A A A A A A A A A A 5 A E A A E Z v c m 1 1 b G F z L 1 N l Y 3 R p b 2 4 x L m 1 Q S w U G A A A A A A M A A w D C A A A A 5 g 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A 5 E A A A A A A A D h k 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l t J T I w Q n J h b m N o 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w L C Z x d W 9 0 O 2 t l e U N v b H V t b k 5 h b W V z J n F 1 b 3 Q 7 O l s m c X V v d D t C c m F u Y 2 g g T m F t Z S Z x d W 9 0 O 1 0 s J n F 1 b 3 Q 7 c X V l c n l S Z W x h d G l v b n N o a X B z J n F 1 b 3 Q 7 O l t d L C Z x d W 9 0 O 2 N v b H V t b k l k Z W 5 0 a X R p Z X M m c X V v d D s 6 W y Z x d W 9 0 O 1 N l Y 3 R p b 2 4 x L 0 R p b S B C c m F u Y 2 g v Q 2 h h b m d l Z C B U e X B l L n t C c m F u Y 2 g g T m F t Z S w w f S Z x d W 9 0 O y w m c X V v d D t T Z W N 0 a W 9 u M S 9 E a W 0 g Q n J h b m N o L 0 N o Y W 5 n Z W Q g V H l w Z S 5 7 Q m F u a y B O Y W 1 l L D F 9 J n F 1 b 3 Q 7 L C Z x d W 9 0 O 1 N l Y 3 R p b 2 4 x L 0 R p b S B C c m F u Y 2 g v Q 2 h h b m d l Z C B U e X B l L n t S Z W d p b 2 4 g T m F t Z S w y f S Z x d W 9 0 O y w m c X V v d D t T Z W N 0 a W 9 u M S 9 E a W 0 g Q n J h b m N o L 0 N o Y W 5 n Z W Q g V H l w Z S 5 7 U 3 R h d G U g Q W J i c i w z f S Z x d W 9 0 O y w m c X V v d D t T Z W N 0 a W 9 u M S 9 E a W 0 g Q n J h b m N o L 0 N o Y W 5 n Z W Q g V H l w Z S 5 7 U 3 R h d G U g Q W J i c i 4 x L D R 9 J n F 1 b 3 Q 7 L C Z x d W 9 0 O 1 N l Y 3 R p b 2 4 x L 0 R p b S B C c m F u Y 2 g v Q 2 h h b m d l Z C B U e X B l L n t T d G F 0 Z S B O Y W 1 l L D V 9 J n F 1 b 3 Q 7 L C Z x d W 9 0 O 1 N l Y 3 R p b 2 4 x L 0 R p b S B C c m F u Y 2 g v Q 2 h h b m d l Z C B U e X B l L n t D a X R 5 L D Z 9 J n F 1 b 3 Q 7 L C Z x d W 9 0 O 1 N l Y 3 R p b 2 4 x L 0 R p b S B C c m F u Y 2 g v Q 2 h h b m d l Z C B U e X B l L n t D Z W 5 0 Z X I g S W Q s N 3 0 m c X V v d D s s J n F 1 b 3 Q 7 U 2 V j d G l v b j E v R G l t I E J y Y W 5 j a C 9 D a G F u Z 2 V k I F R 5 c G U u e 0 J I I E 5 h b W U s O H 0 m c X V v d D s s J n F 1 b 3 Q 7 U 2 V j d G l v b j E v R G l t I E J y Y W 5 j a C 9 D a G F u Z 2 V k I F R 5 c G U u e 0 J y Y W 5 j a C B Q Z X J m b 3 J t Y W 5 j Z S B D Y X R l Z 2 9 y e S w 5 f S Z x d W 9 0 O 1 0 s J n F 1 b 3 Q 7 Q 2 9 s d W 1 u Q 2 9 1 b n Q m c X V v d D s 6 M T A s J n F 1 b 3 Q 7 S 2 V 5 Q 2 9 s d W 1 u T m F t Z X M m c X V v d D s 6 W y Z x d W 9 0 O 0 J y Y W 5 j a C B O Y W 1 l J n F 1 b 3 Q 7 X S w m c X V v d D t D b 2 x 1 b W 5 J Z G V u d G l 0 a W V z J n F 1 b 3 Q 7 O l s m c X V v d D t T Z W N 0 a W 9 u M S 9 E a W 0 g Q n J h b m N o L 0 N o Y W 5 n Z W Q g V H l w Z S 5 7 Q n J h b m N o I E 5 h b W U s M H 0 m c X V v d D s s J n F 1 b 3 Q 7 U 2 V j d G l v b j E v R G l t I E J y Y W 5 j a C 9 D a G F u Z 2 V k I F R 5 c G U u e 0 J h b m s g T m F t Z S w x f S Z x d W 9 0 O y w m c X V v d D t T Z W N 0 a W 9 u M S 9 E a W 0 g Q n J h b m N o L 0 N o Y W 5 n Z W Q g V H l w Z S 5 7 U m V n a W 9 u I E 5 h b W U s M n 0 m c X V v d D s s J n F 1 b 3 Q 7 U 2 V j d G l v b j E v R G l t I E J y Y W 5 j a C 9 D a G F u Z 2 V k I F R 5 c G U u e 1 N 0 Y X R l I E F i Y n I s M 3 0 m c X V v d D s s J n F 1 b 3 Q 7 U 2 V j d G l v b j E v R G l t I E J y Y W 5 j a C 9 D a G F u Z 2 V k I F R 5 c G U u e 1 N 0 Y X R l I E F i Y n I u M S w 0 f S Z x d W 9 0 O y w m c X V v d D t T Z W N 0 a W 9 u M S 9 E a W 0 g Q n J h b m N o L 0 N o Y W 5 n Z W Q g V H l w Z S 5 7 U 3 R h d G U g T m F t Z S w 1 f S Z x d W 9 0 O y w m c X V v d D t T Z W N 0 a W 9 u M S 9 E a W 0 g Q n J h b m N o L 0 N o Y W 5 n Z W Q g V H l w Z S 5 7 Q 2 l 0 e S w 2 f S Z x d W 9 0 O y w m c X V v d D t T Z W N 0 a W 9 u M S 9 E a W 0 g Q n J h b m N o L 0 N o Y W 5 n Z W Q g V H l w Z S 5 7 Q 2 V u d G V y I E l k L D d 9 J n F 1 b 3 Q 7 L C Z x d W 9 0 O 1 N l Y 3 R p b 2 4 x L 0 R p b S B C c m F u Y 2 g v Q 2 h h b m d l Z C B U e X B l L n t C S C B O Y W 1 l L D h 9 J n F 1 b 3 Q 7 L C Z x d W 9 0 O 1 N l Y 3 R p b 2 4 x L 0 R p b S B C c m F u Y 2 g v Q 2 h h b m d l Z C B U e X B l L n t C c m F u Y 2 g g U G V y Z m 9 y b W F u Y 2 U g Q 2 F 0 Z W d v c n k s O X 0 m c X V v d D t d L C Z x d W 9 0 O 1 J l b G F 0 a W 9 u c 2 h p c E l u Z m 8 m c X V v d D s 6 W 1 1 9 I i A v P j x F b n R y e S B U e X B l P S J G a W x s U 3 R h d H V z I i B W Y W x 1 Z T 0 i c 0 N v b X B s Z X R l I i A v P j x F b n R y e S B U e X B l P S J G a W x s Q 2 9 s d W 1 u T m F t Z X M i I F Z h b H V l P S J z W y Z x d W 9 0 O 0 J y Y W 5 j a C B O Y W 1 l J n F 1 b 3 Q 7 L C Z x d W 9 0 O 0 J h b m s g T m F t Z S Z x d W 9 0 O y w m c X V v d D t S Z W d p b 2 4 g T m F t Z S Z x d W 9 0 O y w m c X V v d D t T d G F 0 Z S B B Y m J y J n F 1 b 3 Q 7 L C Z x d W 9 0 O 1 N 0 Y X R l I E F i Y n I u M S Z x d W 9 0 O y w m c X V v d D t T d G F 0 Z S B O Y W 1 l J n F 1 b 3 Q 7 L C Z x d W 9 0 O 0 N p d H k m c X V v d D s s J n F 1 b 3 Q 7 Q 2 V u d G V y I E l k J n F 1 b 3 Q 7 L C Z x d W 9 0 O 0 J I I E 5 h b W U m c X V v d D s s J n F 1 b 3 Q 7 Q n J h b m N o I F B l c m Z v c m 1 h b m N l I E N h d G V n b 3 J 5 J n F 1 b 3 Q 7 X S I g L z 4 8 R W 5 0 c n k g V H l w Z T 0 i R m l s b E N v b H V t b l R 5 c G V z I i B W Y W x 1 Z T 0 i c 0 J n W U d C Z 1 l H Q m d Z R 0 J n P T 0 i I C 8 + P E V u d H J 5 I F R 5 c G U 9 I k Z p b G x M Y X N 0 V X B k Y X R l Z C I g V m F s d W U 9 I m Q y M D I 1 L T A 4 L T E 4 V D E w O j U 2 O j I 2 L j U w M z I 5 N j Z a I i A v P j x F b n R y e S B U e X B l P S J G a W x s R X J y b 3 J D b 3 V u d C I g V m F s d W U 9 I m w w I i A v P j x F b n R y e S B U e X B l P S J G a W x s R X J y b 3 J D b 2 R l I i B W Y W x 1 Z T 0 i c 1 V u a 2 5 v d 2 4 i I C 8 + P E V u d H J 5 I F R 5 c G U 9 I k Z p b G x D b 3 V u d C I g V m F s d W U 9 I m w 1 M S I g L z 4 8 R W 5 0 c n k g V H l w Z T 0 i Q W R k Z W R U b 0 R h d G F N b 2 R l b C I g V m F s d W U 9 I m w x I i A v P j x F b n R y e S B U e X B l P S J R d W V y e U l E I i B W Y W x 1 Z T 0 i c 2 Z i Y W Z k M D g 4 L T Z h O W Q t N D M w N C 0 4 Z D N m L W F m Z D E 1 N 2 Q 0 Y j J m M y I g L z 4 8 L 1 N 0 Y W J s Z U V u d H J p Z X M + P C 9 J d G V t P j x J d G V t P j x J d G V t T G 9 j Y X R p b 2 4 + P E l 0 Z W 1 U e X B l P k Z v c m 1 1 b G E 8 L 0 l 0 Z W 1 U e X B l P j x J d G V t U G F 0 a D 5 T Z W N 0 a W 9 u M S 9 E a W 0 l M j B C c m F u Y 2 g v U 2 9 1 c m N l P C 9 J d G V t U G F 0 a D 4 8 L 0 l 0 Z W 1 M b 2 N h d G l v b j 4 8 U 3 R h Y m x l R W 5 0 c m l l c y A v P j w v S X R l b T 4 8 S X R l b T 4 8 S X R l b U x v Y 2 F 0 a W 9 u P j x J d G V t V H l w Z T 5 G b 3 J t d W x h P C 9 J d G V t V H l w Z T 4 8 S X R l b V B h d G g + U 2 V j d G l v b j E v R G l t J T I w Q n J h b m N o L 0 R p b S U y M E J y Y W 5 j a F 9 T a G V l d D w v S X R l b V B h d G g + P C 9 J d G V t T G 9 j Y X R p b 2 4 + P F N 0 Y W J s Z U V u d H J p Z X M g L z 4 8 L 0 l 0 Z W 0 + P E l 0 Z W 0 + P E l 0 Z W 1 M b 2 N h d G l v b j 4 8 S X R l b V R 5 c G U + R m 9 y b X V s Y T w v S X R l b V R 5 c G U + P E l 0 Z W 1 Q Y X R o P l N l Y 3 R p b 2 4 x L 0 R p b S U y M E J y Y W 5 j a C 9 Q c m 9 t b 3 R l Z C U y M E h l Y W R l c n M 8 L 0 l 0 Z W 1 Q Y X R o P j w v S X R l b U x v Y 2 F 0 a W 9 u P j x T d G F i b G V F b n R y a W V z I C 8 + P C 9 J d G V t P j x J d G V t P j x J d G V t T G 9 j Y X R p b 2 4 + P E l 0 Z W 1 U e X B l P k Z v c m 1 1 b G E 8 L 0 l 0 Z W 1 U e X B l P j x J d G V t U G F 0 a D 5 T Z W N 0 a W 9 u M S 9 E a W 0 l M j B C c m F u Y 2 g v Q 2 h h b m d l Z C U y M F R 5 c G U 8 L 0 l 0 Z W 1 Q Y X R o P j w v S X R l b U x v Y 2 F 0 a W 9 u P j x T d G F i b G V F b n R y a W V z I C 8 + P C 9 J d G V t P j x J d G V t P j x J d G V t T G 9 j Y X R p b 2 4 + P E l 0 Z W 1 U e X B l P k Z v c m 1 1 b G E 8 L 0 l 0 Z W 1 U e X B l P j x J d G V t U G F 0 a D 5 T Z W N 0 a W 9 u M S 9 E a W 0 l M j B D b G l l b n Q 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T I s J n F 1 b 3 Q 7 a 2 V 5 Q 2 9 s d W 1 u T m F t Z X M m c X V v d D s 6 W 1 0 s J n F 1 b 3 Q 7 c X V l c n l S Z W x h d G l v b n N o a X B z J n F 1 b 3 Q 7 O l t d L C Z x d W 9 0 O 2 N v b H V t b k l k Z W 5 0 a X R p Z X M m c X V v d D s 6 W y Z x d W 9 0 O 1 N l Y 3 R p b 2 4 x L 0 R p b S B D b G l l b n Q v Q 2 h h b m d l Z C B U e X B l L n t D b G l l b n Q g a W Q s M H 0 m c X V v d D s s J n F 1 b 3 Q 7 U 2 V j d G l v b j E v R G l t I E N s a W V u d C 9 D a G F u Z 2 V k I F R 5 c G U u e 0 N s a W V u d C B O Y W 1 l L D F 9 J n F 1 b 3 Q 7 L C Z x d W 9 0 O 1 N l Y 3 R p b 2 4 x L 0 R p b S B D b G l l b n Q v Q 2 h h b m d l Z C B U e X B l L n t H Z W 5 k Z X I g S U Q s M n 0 m c X V v d D s s J n F 1 b 3 Q 7 U 2 V j d G l v b j E v R G l t I E N s a W V u d C 9 D a G F u Z 2 V k I F R 5 c G U u e 0 F n Z S w z f S Z x d W 9 0 O y w m c X V v d D t T Z W N 0 a W 9 u M S 9 E a W 0 g Q 2 x p Z W 5 0 L 0 N o Y W 5 n Z W Q g V H l w Z S 5 7 Q W d l I F 9 U L D R 9 J n F 1 b 3 Q 7 L C Z x d W 9 0 O 1 N l Y 3 R p b 2 4 x L 0 R p b S B D b G l l b n Q v Q 2 h h b m d l Z C B U e X B l L n t E Y X R l b 2 Y g Q m l y d G g s N X 0 m c X V v d D s s J n F 1 b 3 Q 7 U 2 V j d G l v b j E v R G l t I E N s a W V u d C 9 D a G F u Z 2 V k I F R 5 c G U u e 0 N h c 3 R l L D Z 9 J n F 1 b 3 Q 7 L C Z x d W 9 0 O 1 N l Y 3 R p b 2 4 x L 0 R p b S B D b G l l b n Q v Q 2 h h b m d l Z C B U e X B l L n t S Z W x p Z 2 l v b i w 3 f S Z x d W 9 0 O y w m c X V v d D t T Z W N 0 a W 9 u M S 9 E a W 0 g Q 2 x p Z W 5 0 L 0 N o Y W 5 n Z W Q g V H l w Z S 5 7 S G 9 t Z S B P d 2 5 l c n N o a X A s O H 0 m c X V v d D s s J n F 1 b 3 Q 7 U 2 V j d G l v b j E v R G l t I E N s a W V u d C 9 D a G F u Z 2 V k I F R 5 c G U u e 0 N s a W V u d C B J b m N v b W U g U m F u Z 2 U s O X 0 m c X V v d D s s J n F 1 b 3 Q 7 U 2 V j d G l v b j E v R G l t I E N s a W V u d C 9 D a G F u Z 2 V k I F R 5 c G U u e 0 V t c G x v e W 1 l b n Q g V H l w Z S w x M H 0 m c X V v d D s s J n F 1 b 3 Q 7 U 2 V j d G l v b j E v R G l t I E N s a W V u d C 9 D a G F u Z 2 V k I F R 5 c G U u e 0 N y Z W R p d C B T Y 2 9 y Z S w x M X 0 m c X V v d D t d L C Z x d W 9 0 O 0 N v b H V t b k N v d W 5 0 J n F 1 b 3 Q 7 O j E y L C Z x d W 9 0 O 0 t l e U N v b H V t b k 5 h b W V z J n F 1 b 3 Q 7 O l t d L C Z x d W 9 0 O 0 N v b H V t b k l k Z W 5 0 a X R p Z X M m c X V v d D s 6 W y Z x d W 9 0 O 1 N l Y 3 R p b 2 4 x L 0 R p b S B D b G l l b n Q v Q 2 h h b m d l Z C B U e X B l L n t D b G l l b n Q g a W Q s M H 0 m c X V v d D s s J n F 1 b 3 Q 7 U 2 V j d G l v b j E v R G l t I E N s a W V u d C 9 D a G F u Z 2 V k I F R 5 c G U u e 0 N s a W V u d C B O Y W 1 l L D F 9 J n F 1 b 3 Q 7 L C Z x d W 9 0 O 1 N l Y 3 R p b 2 4 x L 0 R p b S B D b G l l b n Q v Q 2 h h b m d l Z C B U e X B l L n t H Z W 5 k Z X I g S U Q s M n 0 m c X V v d D s s J n F 1 b 3 Q 7 U 2 V j d G l v b j E v R G l t I E N s a W V u d C 9 D a G F u Z 2 V k I F R 5 c G U u e 0 F n Z S w z f S Z x d W 9 0 O y w m c X V v d D t T Z W N 0 a W 9 u M S 9 E a W 0 g Q 2 x p Z W 5 0 L 0 N o Y W 5 n Z W Q g V H l w Z S 5 7 Q W d l I F 9 U L D R 9 J n F 1 b 3 Q 7 L C Z x d W 9 0 O 1 N l Y 3 R p b 2 4 x L 0 R p b S B D b G l l b n Q v Q 2 h h b m d l Z C B U e X B l L n t E Y X R l b 2 Y g Q m l y d G g s N X 0 m c X V v d D s s J n F 1 b 3 Q 7 U 2 V j d G l v b j E v R G l t I E N s a W V u d C 9 D a G F u Z 2 V k I F R 5 c G U u e 0 N h c 3 R l L D Z 9 J n F 1 b 3 Q 7 L C Z x d W 9 0 O 1 N l Y 3 R p b 2 4 x L 0 R p b S B D b G l l b n Q v Q 2 h h b m d l Z C B U e X B l L n t S Z W x p Z 2 l v b i w 3 f S Z x d W 9 0 O y w m c X V v d D t T Z W N 0 a W 9 u M S 9 E a W 0 g Q 2 x p Z W 5 0 L 0 N o Y W 5 n Z W Q g V H l w Z S 5 7 S G 9 t Z S B P d 2 5 l c n N o a X A s O H 0 m c X V v d D s s J n F 1 b 3 Q 7 U 2 V j d G l v b j E v R G l t I E N s a W V u d C 9 D a G F u Z 2 V k I F R 5 c G U u e 0 N s a W V u d C B J b m N v b W U g U m F u Z 2 U s O X 0 m c X V v d D s s J n F 1 b 3 Q 7 U 2 V j d G l v b j E v R G l t I E N s a W V u d C 9 D a G F u Z 2 V k I F R 5 c G U u e 0 V t c G x v e W 1 l b n Q g V H l w Z S w x M H 0 m c X V v d D s s J n F 1 b 3 Q 7 U 2 V j d G l v b j E v R G l t I E N s a W V u d C 9 D a G F u Z 2 V k I F R 5 c G U u e 0 N y Z W R p d C B T Y 2 9 y Z S w x M X 0 m c X V v d D t d L C Z x d W 9 0 O 1 J l b G F 0 a W 9 u c 2 h p c E l u Z m 8 m c X V v d D s 6 W 1 1 9 I i A v P j x F b n R y e S B U e X B l P S J G a W x s U 3 R h d H V z I i B W Y W x 1 Z T 0 i c 0 N v b X B s Z X R l I i A v P j x F b n R y e S B U e X B l P S J G a W x s Q 2 9 s d W 1 u T m F t Z X M i I F Z h b H V l P S J z W y Z x d W 9 0 O 0 N s a W V u d C B p Z C Z x d W 9 0 O y w m c X V v d D t D b G l l b n Q g T m F t Z S Z x d W 9 0 O y w m c X V v d D t H Z W 5 k Z X I m c X V v d D s s J n F 1 b 3 Q 7 Q W d l J n F 1 b 3 Q 7 L C Z x d W 9 0 O 0 F n Z S B f V C Z x d W 9 0 O y w m c X V v d D t E Y X R l b 2 Y g Q m l y d G g m c X V v d D s s J n F 1 b 3 Q 7 Q 2 F z d G U m c X V v d D s s J n F 1 b 3 Q 7 U m V s a W d p b 2 4 m c X V v d D s s J n F 1 b 3 Q 7 S G 9 t Z S B P d 2 5 l c n N o a X A m c X V v d D s s J n F 1 b 3 Q 7 Q 2 x p Z W 5 0 I E l u Y 2 9 t Z S B S Y W 5 n Z S Z x d W 9 0 O y w m c X V v d D t F b X B s b 3 l t Z W 5 0 I F R 5 c G U m c X V v d D s s J n F 1 b 3 Q 7 Q 3 J l Z G l 0 I F N j b 3 J l J n F 1 b 3 Q 7 X S I g L z 4 8 R W 5 0 c n k g V H l w Z T 0 i R m l s b E N v b H V t b l R 5 c G V z I i B W Y W x 1 Z T 0 i c 0 J n W U d C Z 0 1 K Q m d Z R 0 J n W U Q i I C 8 + P E V u d H J 5 I F R 5 c G U 9 I k Z p b G x M Y X N 0 V X B k Y X R l Z C I g V m F s d W U 9 I m Q y M D I 1 L T A 4 L T E 4 V D E w O j E z O j U 0 L j Q z N z c 2 O T R a I i A v P j x F b n R y e S B U e X B l P S J G a W x s R X J y b 3 J D b 3 V u d C I g V m F s d W U 9 I m w w I i A v P j x F b n R y e S B U e X B l P S J G a W x s R X J y b 3 J D b 2 R l I i B W Y W x 1 Z T 0 i c 1 V u a 2 5 v d 2 4 i I C 8 + P E V u d H J 5 I F R 5 c G U 9 I k Z p b G x D b 3 V u d C I g V m F s d W U 9 I m w x M D A w I i A v P j x F b n R y e S B U e X B l P S J B Z G R l Z F R v R G F 0 Y U 1 v Z G V s I i B W Y W x 1 Z T 0 i b D E i I C 8 + P E V u d H J 5 I F R 5 c G U 9 I l F 1 Z X J 5 S U Q i I F Z h b H V l P S J z O D l j O T g z Z D Q t N D g 4 O C 0 0 M 2 E 0 L T l m M z k t Y z R i O W E 1 Z T U 1 M T g w I i A v P j w v U 3 R h Y m x l R W 5 0 c m l l c z 4 8 L 0 l 0 Z W 0 + P E l 0 Z W 0 + P E l 0 Z W 1 M b 2 N h d G l v b j 4 8 S X R l b V R 5 c G U + R m 9 y b X V s Y T w v S X R l b V R 5 c G U + P E l 0 Z W 1 Q Y X R o P l N l Y 3 R p b 2 4 x L 0 R p b S U y M E N s a W V u d C 9 T b 3 V y Y 2 U 8 L 0 l 0 Z W 1 Q Y X R o P j w v S X R l b U x v Y 2 F 0 a W 9 u P j x T d G F i b G V F b n R y a W V z I C 8 + P C 9 J d G V t P j x J d G V t P j x J d G V t T G 9 j Y X R p b 2 4 + P E l 0 Z W 1 U e X B l P k Z v c m 1 1 b G E 8 L 0 l 0 Z W 1 U e X B l P j x J d G V t U G F 0 a D 5 T Z W N 0 a W 9 u M S 9 E a W 0 l M j B D b G l l b n Q v R G l t J T I w Q 2 x p Z W 5 0 X 1 N o Z W V 0 P C 9 J d G V t U G F 0 a D 4 8 L 0 l 0 Z W 1 M b 2 N h d G l v b j 4 8 U 3 R h Y m x l R W 5 0 c m l l c y A v P j w v S X R l b T 4 8 S X R l b T 4 8 S X R l b U x v Y 2 F 0 a W 9 u P j x J d G V t V H l w Z T 5 G b 3 J t d W x h P C 9 J d G V t V H l w Z T 4 8 S X R l b V B h d G g + U 2 V j d G l v b j E v R G l t J T I w Q 2 x p Z W 5 0 L 1 B y b 2 1 v d G V k J T I w S G V h Z G V y c z w v S X R l b V B h d G g + P C 9 J d G V t T G 9 j Y X R p b 2 4 + P F N 0 Y W J s Z U V u d H J p Z X M g L z 4 8 L 0 l 0 Z W 0 + P E l 0 Z W 0 + P E l 0 Z W 1 M b 2 N h d G l v b j 4 8 S X R l b V R 5 c G U + R m 9 y b X V s Y T w v S X R l b V R 5 c G U + P E l 0 Z W 1 Q Y X R o P l N l Y 3 R p b 2 4 x L 0 R p b S U y M E N s a W V u d C 9 D a G F u Z 2 V k J T I w V H l w Z T w v S X R l b V B h d G g + P C 9 J d G V t T G 9 j Y X R p b 2 4 + P F N 0 Y W J s Z U V u d H J p Z X M g L z 4 8 L 0 l 0 Z W 0 + P E l 0 Z W 0 + P E l 0 Z W 1 M b 2 N h d G l v b j 4 8 S X R l b V R 5 c G U + R m 9 y b X V s Y T w v S X R l b V R 5 c G U + P E l 0 Z W 1 Q Y X R o P l N l Y 3 R p b 2 4 x L 0 R p b S U y M F B y b 2 R 1 Y 3 Q 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N i w m c X V v d D t r Z X l D b 2 x 1 b W 5 O Y W 1 l c y Z x d W 9 0 O z p b J n F 1 b 3 Q 7 U H V y c G 9 z Z S B D Y X R l Z 2 9 y e S Z x d W 9 0 O y w m c X V v d D t Q c m 9 k d W N 0 I E l k J n F 1 b 3 Q 7 X S w m c X V v d D t x d W V y e V J l b G F 0 a W 9 u c 2 h p c H M m c X V v d D s 6 W 1 0 s J n F 1 b 3 Q 7 Y 2 9 s d W 1 u S W R l b n R p d G l l c y Z x d W 9 0 O z p b J n F 1 b 3 Q 7 U 2 V j d G l v b j E v R G l t I F B y b 2 R 1 Y 3 Q v U m V t b 3 Z l Z C B F c n J v c n M x L n t Q c m 9 k d W N 0 I E l k L D B 9 J n F 1 b 3 Q 7 L C Z x d W 9 0 O 1 N l Y 3 R p b 2 4 x L 0 R p b S B Q c m 9 k d W N 0 L 1 J l b W 9 2 Z W Q g R X J y b 3 J z M S 5 7 U H V y c G 9 z Z S B D Y X R l Z 2 9 y e S w y f S Z x d W 9 0 O y w m c X V v d D t T Z W N 0 a W 9 u M S 9 E a W 0 g U H J v Z H V j d C 9 S Z W 1 v d m V k I E V y c m 9 y c z E u e 1 R l c m 0 s M 3 0 m c X V v d D s s J n F 1 b 3 Q 7 U 2 V j d G l v b j E v R G l t I F B y b 2 R 1 Y 3 Q v U m V t b 3 Z l Z C B F c n J v c n M x L n t J b n Q g U m F 0 Z S w 0 f S Z x d W 9 0 O y w m c X V v d D t T Z W N 0 a W 9 u M S 9 E a W 0 g U H J v Z H V j d C 9 S Z W 1 v d m V k I E V y c m 9 y c z E u e 0 d y Y W R l L D V 9 J n F 1 b 3 Q 7 L C Z x d W 9 0 O 1 N l Y 3 R p b 2 4 x L 0 R p b S B Q c m 9 k d W N 0 L 1 J l b W 9 2 Z W Q g R X J y b 3 J z M S 5 7 U 3 V i I E d y Y W R l L D Z 9 J n F 1 b 3 Q 7 X S w m c X V v d D t D b 2 x 1 b W 5 D b 3 V u d C Z x d W 9 0 O z o 2 L C Z x d W 9 0 O 0 t l e U N v b H V t b k 5 h b W V z J n F 1 b 3 Q 7 O l s m c X V v d D t Q d X J w b 3 N l I E N h d G V n b 3 J 5 J n F 1 b 3 Q 7 L C Z x d W 9 0 O 1 B y b 2 R 1 Y 3 Q g S W Q m c X V v d D t d L C Z x d W 9 0 O 0 N v b H V t b k l k Z W 5 0 a X R p Z X M m c X V v d D s 6 W y Z x d W 9 0 O 1 N l Y 3 R p b 2 4 x L 0 R p b S B Q c m 9 k d W N 0 L 1 J l b W 9 2 Z W Q g R X J y b 3 J z M S 5 7 U H J v Z H V j d C B J Z C w w f S Z x d W 9 0 O y w m c X V v d D t T Z W N 0 a W 9 u M S 9 E a W 0 g U H J v Z H V j d C 9 S Z W 1 v d m V k I E V y c m 9 y c z E u e 1 B 1 c n B v c 2 U g Q 2 F 0 Z W d v c n k s M n 0 m c X V v d D s s J n F 1 b 3 Q 7 U 2 V j d G l v b j E v R G l t I F B y b 2 R 1 Y 3 Q v U m V t b 3 Z l Z C B F c n J v c n M x L n t U Z X J t L D N 9 J n F 1 b 3 Q 7 L C Z x d W 9 0 O 1 N l Y 3 R p b 2 4 x L 0 R p b S B Q c m 9 k d W N 0 L 1 J l b W 9 2 Z W Q g R X J y b 3 J z M S 5 7 S W 5 0 I F J h d G U s N H 0 m c X V v d D s s J n F 1 b 3 Q 7 U 2 V j d G l v b j E v R G l t I F B y b 2 R 1 Y 3 Q v U m V t b 3 Z l Z C B F c n J v c n M x L n t H c m F k Z S w 1 f S Z x d W 9 0 O y w m c X V v d D t T Z W N 0 a W 9 u M S 9 E a W 0 g U H J v Z H V j d C 9 S Z W 1 v d m V k I E V y c m 9 y c z E u e 1 N 1 Y i B H c m F k Z S w 2 f S Z x d W 9 0 O 1 0 s J n F 1 b 3 Q 7 U m V s Y X R p b 2 5 z a G l w S W 5 m b y Z x d W 9 0 O z p b X X 0 i I C 8 + P E V u d H J 5 I F R 5 c G U 9 I k Z p b G x T d G F 0 d X M i I F Z h b H V l P S J z Q 2 9 t c G x l d G U i I C 8 + P E V u d H J 5 I F R 5 c G U 9 I k Z p b G x D b 2 x 1 b W 5 O Y W 1 l c y I g V m F s d W U 9 I n N b J n F 1 b 3 Q 7 U H J v Z H V j d C B J Z C Z x d W 9 0 O y w m c X V v d D t Q d X J w b 3 N l I E N h d G V n b 3 J 5 J n F 1 b 3 Q 7 L C Z x d W 9 0 O 1 R l c m 0 m c X V v d D s s J n F 1 b 3 Q 7 S W 5 0 I F J h d G U m c X V v d D s s J n F 1 b 3 Q 7 R 3 J h Z G U m c X V v d D s s J n F 1 b 3 Q 7 U 3 V i I E d y Y W R l J n F 1 b 3 Q 7 X S I g L z 4 8 R W 5 0 c n k g V H l w Z T 0 i R m l s b E N v b H V t b l R 5 c G V z I i B W Y W x 1 Z T 0 i c 0 J n W U d C U V l H I i A v P j x F b n R y e S B U e X B l P S J G a W x s T G F z d F V w Z G F 0 Z W Q i I F Z h b H V l P S J k M j A y N S 0 w O C 0 x O F Q w O T o x M j o z N S 4 2 O D U 1 O T U 4 W i I g L z 4 8 R W 5 0 c n k g V H l w Z T 0 i R m l s b E V y c m 9 y Q 2 9 1 b n Q i I F Z h b H V l P S J s M C I g L z 4 8 R W 5 0 c n k g V H l w Z T 0 i R m l s b E V y c m 9 y Q 2 9 k Z S I g V m F s d W U 9 I n N V b m t u b 3 d u I i A v P j x F b n R y e S B U e X B l P S J G a W x s Q 2 9 1 b n Q i I F Z h b H V l P S J s M j M i I C 8 + P E V u d H J 5 I F R 5 c G U 9 I k F k Z G V k V G 9 E Y X R h T W 9 k Z W w i I F Z h b H V l P S J s M S I g L z 4 8 R W 5 0 c n k g V H l w Z T 0 i U X V l c n l J R C I g V m F s d W U 9 I n M x M D h l Z G M 4 N S 1 i N z A 0 L T Q 4 Z G U t O D Q w N i 0 3 Z D V i N m U 5 N m R j Z G Y i I C 8 + P C 9 T d G F i b G V F b n R y a W V z P j w v S X R l b T 4 8 S X R l b T 4 8 S X R l b U x v Y 2 F 0 a W 9 u P j x J d G V t V H l w Z T 5 G b 3 J t d W x h P C 9 J d G V t V H l w Z T 4 8 S X R l b V B h d G g + U 2 V j d G l v b j E v R G l t J T I w U H J v Z H V j d C 9 T b 3 V y Y 2 U 8 L 0 l 0 Z W 1 Q Y X R o P j w v S X R l b U x v Y 2 F 0 a W 9 u P j x T d G F i b G V F b n R y a W V z I C 8 + P C 9 J d G V t P j x J d G V t P j x J d G V t T G 9 j Y X R p b 2 4 + P E l 0 Z W 1 U e X B l P k Z v c m 1 1 b G E 8 L 0 l 0 Z W 1 U e X B l P j x J d G V t U G F 0 a D 5 T Z W N 0 a W 9 u M S 9 E a W 0 l M j B Q c m 9 k d W N 0 L 0 R p b S U y M F B y b 2 R 1 Y 3 R f U 2 h l Z X Q 8 L 0 l 0 Z W 1 Q Y X R o P j w v S X R l b U x v Y 2 F 0 a W 9 u P j x T d G F i b G V F b n R y a W V z I C 8 + P C 9 J d G V t P j x J d G V t P j x J d G V t T G 9 j Y X R p b 2 4 + P E l 0 Z W 1 U e X B l P k Z v c m 1 1 b G E 8 L 0 l 0 Z W 1 U e X B l P j x J d G V t U G F 0 a D 5 T Z W N 0 a W 9 u M S 9 E a W 0 l M j B Q c m 9 k d W N 0 L 1 B y b 2 1 v d G V k J T I w S G V h Z G V y c z w v S X R l b V B h d G g + P C 9 J d G V t T G 9 j Y X R p b 2 4 + P F N 0 Y W J s Z U V u d H J p Z X M g L z 4 8 L 0 l 0 Z W 0 + P E l 0 Z W 0 + P E l 0 Z W 1 M b 2 N h d G l v b j 4 8 S X R l b V R 5 c G U + R m 9 y b X V s Y T w v S X R l b V R 5 c G U + P E l 0 Z W 1 Q Y X R o P l N l Y 3 R p b 2 4 x L 0 R p b S U y M F B y b 2 R 1 Y 3 Q v Q 2 h h b m d l Z C U y M F R 5 c G U 8 L 0 l 0 Z W 1 Q Y X R o P j w v S X R l b U x v Y 2 F 0 a W 9 u P j x T d G F i b G V F b n R y a W V z I C 8 + P C 9 J d G V t P j x J d G V t P j x J d G V t T G 9 j Y X R p b 2 4 + P E l 0 Z W 1 U e X B l P k Z v c m 1 1 b G E 8 L 0 l 0 Z W 1 U e X B l P j x J d G V t U G F 0 a D 5 T Z W N 0 a W 9 u M S 9 G Y W N 0 J T I w T G 9 h b j 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x M C w m c X V v d D t r Z X l D b 2 x 1 b W 5 O Y W 1 l c y Z x d W 9 0 O z p b X S w m c X V v d D t x d W V y e V J l b G F 0 a W 9 u c 2 h p c H M m c X V v d D s 6 W 3 s m c X V v d D t r Z X l D b 2 x 1 b W 5 D b 3 V u d C Z x d W 9 0 O z o x L C Z x d W 9 0 O 2 t l e U N v b H V t b i Z x d W 9 0 O z o z L C Z x d W 9 0 O 2 9 0 a G V y S 2 V 5 Q 2 9 s d W 1 u S W R l b n R p d H k m c X V v d D s 6 J n F 1 b 3 Q 7 U 2 V j d G l v b j E v R G l t I F B y b 2 R 1 Y 3 Q v U m V t b 3 Z l Z C B F c n J v c n M x L n t Q c m 9 k d W N 0 I E l k L D B 9 J n F 1 b 3 Q 7 L C Z x d W 9 0 O 0 t l e U N v b H V t b k N v d W 5 0 J n F 1 b 3 Q 7 O j F 9 X S w m c X V v d D t j b 2 x 1 b W 5 J Z G V u d G l 0 a W V z J n F 1 b 3 Q 7 O l s m c X V v d D t T Z W N 0 a W 9 u M S 9 G Y W N 0 I E x v Y W 4 v U m V t b 3 Z l Z C B F c n J v c n M x L n t B Y 2 N v d W 5 0 I E l E L D B 9 J n F 1 b 3 Q 7 L C Z x d W 9 0 O 1 N l Y 3 R p b 2 4 x L 0 Z h Y 3 Q g T G 9 h b i 9 S Z W 1 v d m V k I E V y c m 9 y c z E u e 0 N s a W V u d C B p Z C w x f S Z x d W 9 0 O y w m c X V v d D t T Z W N 0 a W 9 u M S 9 G Y W N 0 I E x v Y W 4 v U m V t b 3 Z l Z C B F c n J v c n M x L n t C c m F u Y 2 g g T m F t Z S w y f S Z x d W 9 0 O y w m c X V v d D t T Z W N 0 a W 9 u M S 9 G Y W N 0 I E x v Y W 4 v U m V t b 3 Z l Z C B F c n J v c n M x L n t Q c m 9 k d W N 0 I E l k L D N 9 J n F 1 b 3 Q 7 L C Z x d W 9 0 O 1 N l Y 3 R p b 2 4 x L 0 Z h Y 3 Q g T G 9 h b i 9 S Z W 1 v d m V k I E V y c m 9 y c z E u e 0 x v Y W 4 g Q W 1 v d W 5 0 L D R 9 J n F 1 b 3 Q 7 L C Z x d W 9 0 O 1 N l Y 3 R p b 2 4 x L 0 Z h Y 3 Q g T G 9 h b i 9 S Z W 1 v d m V k I E V y c m 9 y c z E u e 0 Z 1 b m R l Z C B B b W 9 1 b n Q s N X 0 m c X V v d D s s J n F 1 b 3 Q 7 U 2 V j d G l v b j E v R m F j d C B M b 2 F u L 1 J l b W 9 2 Z W Q g R X J y b 3 J z M S 5 7 R n V u Z G V k I E F t b 3 V u d C B J b n Y s N n 0 m c X V v d D s s J n F 1 b 3 Q 7 U 2 V j d G l v b j E v R m F j d C B M b 2 F u L 1 J l b W 9 2 Z W Q g R X J y b 3 J z M S 5 7 R G l z Y n V y c 2 V t Z W 5 0 I E R h d G U s N 3 0 m c X V v d D s s J n F 1 b 3 Q 7 U 2 V j d G l v b j E v R m F j d C B M b 2 F u L 1 J l b W 9 2 Z W Q g R X J y b 3 J z M S 5 7 T G 9 h b i B T d G F 0 d X M s O H 0 m c X V v d D s s J n F 1 b 3 Q 7 U 2 V j d G l v b j E v R m F j d C B M b 2 F u L 1 J l b W 9 2 Z W Q g R X J y b 3 J z M S 5 7 U m V w Y X l t Z W 5 0 I F R 5 c G U s O X 0 m c X V v d D t d L C Z x d W 9 0 O 0 N v b H V t b k N v d W 5 0 J n F 1 b 3 Q 7 O j E w L C Z x d W 9 0 O 0 t l e U N v b H V t b k 5 h b W V z J n F 1 b 3 Q 7 O l t d L C Z x d W 9 0 O 0 N v b H V t b k l k Z W 5 0 a X R p Z X M m c X V v d D s 6 W y Z x d W 9 0 O 1 N l Y 3 R p b 2 4 x L 0 Z h Y 3 Q g T G 9 h b i 9 S Z W 1 v d m V k I E V y c m 9 y c z E u e 0 F j Y 2 9 1 b n Q g S U Q s M H 0 m c X V v d D s s J n F 1 b 3 Q 7 U 2 V j d G l v b j E v R m F j d C B M b 2 F u L 1 J l b W 9 2 Z W Q g R X J y b 3 J z M S 5 7 Q 2 x p Z W 5 0 I G l k L D F 9 J n F 1 b 3 Q 7 L C Z x d W 9 0 O 1 N l Y 3 R p b 2 4 x L 0 Z h Y 3 Q g T G 9 h b i 9 S Z W 1 v d m V k I E V y c m 9 y c z E u e 0 J y Y W 5 j a C B O Y W 1 l L D J 9 J n F 1 b 3 Q 7 L C Z x d W 9 0 O 1 N l Y 3 R p b 2 4 x L 0 Z h Y 3 Q g T G 9 h b i 9 S Z W 1 v d m V k I E V y c m 9 y c z E u e 1 B y b 2 R 1 Y 3 Q g S W Q s M 3 0 m c X V v d D s s J n F 1 b 3 Q 7 U 2 V j d G l v b j E v R m F j d C B M b 2 F u L 1 J l b W 9 2 Z W Q g R X J y b 3 J z M S 5 7 T G 9 h b i B B b W 9 1 b n Q s N H 0 m c X V v d D s s J n F 1 b 3 Q 7 U 2 V j d G l v b j E v R m F j d C B M b 2 F u L 1 J l b W 9 2 Z W Q g R X J y b 3 J z M S 5 7 R n V u Z G V k I E F t b 3 V u d C w 1 f S Z x d W 9 0 O y w m c X V v d D t T Z W N 0 a W 9 u M S 9 G Y W N 0 I E x v Y W 4 v U m V t b 3 Z l Z C B F c n J v c n M x L n t G d W 5 k Z W Q g Q W 1 v d W 5 0 I E l u d i w 2 f S Z x d W 9 0 O y w m c X V v d D t T Z W N 0 a W 9 u M S 9 G Y W N 0 I E x v Y W 4 v U m V t b 3 Z l Z C B F c n J v c n M x L n t E a X N i d X J z Z W 1 l b n Q g R G F 0 Z S w 3 f S Z x d W 9 0 O y w m c X V v d D t T Z W N 0 a W 9 u M S 9 G Y W N 0 I E x v Y W 4 v U m V t b 3 Z l Z C B F c n J v c n M x L n t M b 2 F u I F N 0 Y X R 1 c y w 4 f S Z x d W 9 0 O y w m c X V v d D t T Z W N 0 a W 9 u M S 9 G Y W N 0 I E x v Y W 4 v U m V t b 3 Z l Z C B F c n J v c n M x L n t S Z X B h e W 1 l b n Q g V H l w Z S w 5 f S Z x d W 9 0 O 1 0 s J n F 1 b 3 Q 7 U m V s Y X R p b 2 5 z a G l w S W 5 m b y Z x d W 9 0 O z p b e y Z x d W 9 0 O 2 t l e U N v b H V t b k N v d W 5 0 J n F 1 b 3 Q 7 O j E s J n F 1 b 3 Q 7 a 2 V 5 Q 2 9 s d W 1 u J n F 1 b 3 Q 7 O j M s J n F 1 b 3 Q 7 b 3 R o Z X J L Z X l D b 2 x 1 b W 5 J Z G V u d G l 0 e S Z x d W 9 0 O z o m c X V v d D t T Z W N 0 a W 9 u M S 9 E a W 0 g U H J v Z H V j d C 9 S Z W 1 v d m V k I E V y c m 9 y c z E u e 1 B y b 2 R 1 Y 3 Q g S W Q s M H 0 m c X V v d D s s J n F 1 b 3 Q 7 S 2 V 5 Q 2 9 s d W 1 u Q 2 9 1 b n Q m c X V v d D s 6 M X 1 d f S I g L z 4 8 R W 5 0 c n k g V H l w Z T 0 i R m l s b F N 0 Y X R 1 c y I g V m F s d W U 9 I n N D b 2 1 w b G V 0 Z S I g L z 4 8 R W 5 0 c n k g V H l w Z T 0 i R m l s b E N v b H V t b k 5 h b W V z I i B W Y W x 1 Z T 0 i c 1 s m c X V v d D t B Y 2 N v d W 5 0 I E l E J n F 1 b 3 Q 7 L C Z x d W 9 0 O 0 N s a W V u d C B p Z C Z x d W 9 0 O y w m c X V v d D t C c m F u Y 2 g g T m F t Z S Z x d W 9 0 O y w m c X V v d D t Q c m 9 k d W N 0 I E l k J n F 1 b 3 Q 7 L C Z x d W 9 0 O 0 x v Y W 4 g Q W 1 v d W 5 0 J n F 1 b 3 Q 7 L C Z x d W 9 0 O 0 Z 1 b m R l Z C B B b W 9 1 b n Q m c X V v d D s s J n F 1 b 3 Q 7 R n V u Z G V k I E F t b 3 V u d C B J b n Y m c X V v d D s s J n F 1 b 3 Q 7 R G l z Y n V y c 2 V t Z W 5 0 I E R h d G U m c X V v d D s s J n F 1 b 3 Q 7 T G 9 h b i B T d G F 0 d X M m c X V v d D s s J n F 1 b 3 Q 7 U m V w Y X l t Z W 5 0 I F R 5 c G U m c X V v d D t d I i A v P j x F b n R y e S B U e X B l P S J G a W x s Q 2 9 s d W 1 u V H l w Z X M i I F Z h b H V l P S J z Q m d Z R 0 J n T U R B d 2 t H Q m c 9 P S I g L z 4 8 R W 5 0 c n k g V H l w Z T 0 i R m l s b E x h c 3 R V c G R h d G V k I i B W Y W x 1 Z T 0 i Z D I w M j U t M D g t M T h U M T A 6 N T k 6 M z I u N T g 3 O D c 1 M F o i I C 8 + P E V u d H J 5 I F R 5 c G U 9 I k Z p b G x F c n J v c k N v d W 5 0 I i B W Y W x 1 Z T 0 i b D A i I C 8 + P E V u d H J 5 I F R 5 c G U 9 I k Z p b G x F c n J v c k N v Z G U i I F Z h b H V l P S J z V W 5 r b m 9 3 b i I g L z 4 8 R W 5 0 c n k g V H l w Z T 0 i R m l s b E N v d W 5 0 I i B W Y W x 1 Z T 0 i b D I w M D A i I C 8 + P E V u d H J 5 I F R 5 c G U 9 I k F k Z G V k V G 9 E Y X R h T W 9 k Z W w i I F Z h b H V l P S J s M S I g L z 4 8 R W 5 0 c n k g V H l w Z T 0 i U X V l c n l J R C I g V m F s d W U 9 I n N l M m E y M z g 0 Z C 1 l M z E 1 L T R h N z Q t O G N j Z S 0 5 M j d i N W U y O T c 3 N D E i I C 8 + P C 9 T d G F i b G V F b n R y a W V z P j w v S X R l b T 4 8 S X R l b T 4 8 S X R l b U x v Y 2 F 0 a W 9 u P j x J d G V t V H l w Z T 5 G b 3 J t d W x h P C 9 J d G V t V H l w Z T 4 8 S X R l b V B h d G g + U 2 V j d G l v b j E v R m F j d C U y M E x v Y W 4 v U 2 9 1 c m N l P C 9 J d G V t U G F 0 a D 4 8 L 0 l 0 Z W 1 M b 2 N h d G l v b j 4 8 U 3 R h Y m x l R W 5 0 c m l l c y A v P j w v S X R l b T 4 8 S X R l b T 4 8 S X R l b U x v Y 2 F 0 a W 9 u P j x J d G V t V H l w Z T 5 G b 3 J t d W x h P C 9 J d G V t V H l w Z T 4 8 S X R l b V B h d G g + U 2 V j d G l v b j E v R m F j d C U y M E x v Y W 4 v R m F j d C U y M E x v Y W 5 f U 2 h l Z X Q 8 L 0 l 0 Z W 1 Q Y X R o P j w v S X R l b U x v Y 2 F 0 a W 9 u P j x T d G F i b G V F b n R y a W V z I C 8 + P C 9 J d G V t P j x J d G V t P j x J d G V t T G 9 j Y X R p b 2 4 + P E l 0 Z W 1 U e X B l P k Z v c m 1 1 b G E 8 L 0 l 0 Z W 1 U e X B l P j x J d G V t U G F 0 a D 5 T Z W N 0 a W 9 u M S 9 G Y W N 0 J T I w T G 9 h b i 9 Q c m 9 t b 3 R l Z C U y M E h l Y W R l c n M 8 L 0 l 0 Z W 1 Q Y X R o P j w v S X R l b U x v Y 2 F 0 a W 9 u P j x T d G F i b G V F b n R y a W V z I C 8 + P C 9 J d G V t P j x J d G V t P j x J d G V t T G 9 j Y X R p b 2 4 + P E l 0 Z W 1 U e X B l P k Z v c m 1 1 b G E 8 L 0 l 0 Z W 1 U e X B l P j x J d G V t U G F 0 a D 5 T Z W N 0 a W 9 u M S 9 G Y W N 0 J T I w T G 9 h b i 9 D a G F u Z 2 V k J T I w V H l w Z T w v S X R l b V B h d G g + P C 9 J d G V t T G 9 j Y X R p b 2 4 + P F N 0 Y W J s Z U V u d H J p Z X M g L z 4 8 L 0 l 0 Z W 0 + P E l 0 Z W 0 + P E l 0 Z W 1 M b 2 N h d G l v b j 4 8 S X R l b V R 5 c G U + R m 9 y b X V s Y T w v S X R l b V R 5 c G U + P E l 0 Z W 1 Q Y X R o P l N l Y 3 R p b 2 4 x L 0 Z h Y 3 Q l M j B S Z X B h e W 1 l b n Q 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A w M C I g L z 4 8 R W 5 0 c n k g V H l w Z T 0 i R m l s b E V y c m 9 y Q 2 9 k Z S I g V m F s d W U 9 I n N V b m t u b 3 d u I i A v P j x F b n R y e S B U e X B l P S J G a W x s R X J y b 3 J D b 3 V u d C I g V m F s d W U 9 I m w w I i A v P j x F b n R y e S B U e X B l P S J G a W x s T G F z d F V w Z G F 0 Z W Q i I F Z h b H V l P S J k M j A y N S 0 w O C 0 x O F Q w O D o x M z o x N S 4 z M D c z M z M z W i I g L z 4 8 R W 5 0 c n k g V H l w Z T 0 i R m l s b E N v b H V t b l R 5 c G V z I i B W Y W x 1 Z T 0 i c 0 J n T U R B d 1 V G Q m d Z R E J n P T 0 i I C 8 + P E V u d H J 5 I F R 5 c G U 9 I k Z p b G x D b 2 x 1 b W 5 O Y W 1 l c y I g V m F s d W U 9 I n N b J n F 1 b 3 Q 7 Q W N j b 3 V u d C B J R C Z x d W 9 0 O y w m c X V v d D t U b 3 R h b C B Q e W 1 u d C Z x d W 9 0 O y w m c X V v d D t U b 3 R h b C B Q e W 1 u d C B p b n Y m c X V v d D s s J n F 1 b 3 Q 7 V G 9 0 Y W w g U m V j I F B y b m N w J n F 1 b 3 Q 7 L C Z x d W 9 0 O 1 R v d G F s I E Z l Z X M m c X V v d D s s J n F 1 b 3 Q 7 V G 9 0 Y W w g U n J l Y y B p b n Q m c X V v d D s s J n F 1 b 3 Q 7 S X M g R G V s a W 5 x d W V u d C B M b 2 F u J n F 1 b 3 Q 7 L C Z x d W 9 0 O 0 l z I E R l Z m F 1 b H Q g T G 9 h b i Z x d W 9 0 O y w m c X V v d D t E Z W x p b n E g M i B Z c n M m c X V v d D s s J n F 1 b 3 Q 7 U m V w Y X l t Z W 5 0 I E J l a G F 2 a W 9 y 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Z h Y 3 Q g U m V w Y X l t Z W 5 0 L 0 N o Y W 5 n Z W Q g V H l w Z S 5 7 Q W N j b 3 V u d C B J R C w w f S Z x d W 9 0 O y w m c X V v d D t T Z W N 0 a W 9 u M S 9 G Y W N 0 I F J l c G F 5 b W V u d C 9 D a G F u Z 2 V k I F R 5 c G U u e 1 R v d G F s I F B 5 b W 5 0 L D F 9 J n F 1 b 3 Q 7 L C Z x d W 9 0 O 1 N l Y 3 R p b 2 4 x L 0 Z h Y 3 Q g U m V w Y X l t Z W 5 0 L 0 N o Y W 5 n Z W Q g V H l w Z S 5 7 V G 9 0 Y W w g U H l t b n Q g a W 5 2 L D J 9 J n F 1 b 3 Q 7 L C Z x d W 9 0 O 1 N l Y 3 R p b 2 4 x L 0 Z h Y 3 Q g U m V w Y X l t Z W 5 0 L 0 N o Y W 5 n Z W Q g V H l w Z S 5 7 V G 9 0 Y W w g U m V j I F B y b m N w L D N 9 J n F 1 b 3 Q 7 L C Z x d W 9 0 O 1 N l Y 3 R p b 2 4 x L 0 Z h Y 3 Q g U m V w Y X l t Z W 5 0 L 0 N o Y W 5 n Z W Q g V H l w Z S 5 7 V G 9 0 Y W w g R m V l c y w 0 f S Z x d W 9 0 O y w m c X V v d D t T Z W N 0 a W 9 u M S 9 G Y W N 0 I F J l c G F 5 b W V u d C 9 D a G F u Z 2 V k I F R 5 c G U u e 1 R v d G F s I F J y Z W M g a W 5 0 L D V 9 J n F 1 b 3 Q 7 L C Z x d W 9 0 O 1 N l Y 3 R p b 2 4 x L 0 Z h Y 3 Q g U m V w Y X l t Z W 5 0 L 0 N o Y W 5 n Z W Q g V H l w Z S 5 7 S X M g R G V s a W 5 x d W V u d C B M b 2 F u L D Z 9 J n F 1 b 3 Q 7 L C Z x d W 9 0 O 1 N l Y 3 R p b 2 4 x L 0 Z h Y 3 Q g U m V w Y X l t Z W 5 0 L 0 N o Y W 5 n Z W Q g V H l w Z S 5 7 S X M g R G V m Y X V s d C B M b 2 F u L D d 9 J n F 1 b 3 Q 7 L C Z x d W 9 0 O 1 N l Y 3 R p b 2 4 x L 0 Z h Y 3 Q g U m V w Y X l t Z W 5 0 L 0 N o Y W 5 n Z W Q g V H l w Z S 5 7 R G V s a W 5 x I D I g W X J z L D h 9 J n F 1 b 3 Q 7 L C Z x d W 9 0 O 1 N l Y 3 R p b 2 4 x L 0 Z h Y 3 Q g U m V w Y X l t Z W 5 0 L 0 N o Y W 5 n Z W Q g V H l w Z S 5 7 U m V w Y X l t Z W 5 0 I E J l a G F 2 a W 9 y L D l 9 J n F 1 b 3 Q 7 X S w m c X V v d D t D b 2 x 1 b W 5 D b 3 V u d C Z x d W 9 0 O z o x M C w m c X V v d D t L Z X l D b 2 x 1 b W 5 O Y W 1 l c y Z x d W 9 0 O z p b X S w m c X V v d D t D b 2 x 1 b W 5 J Z G V u d G l 0 a W V z J n F 1 b 3 Q 7 O l s m c X V v d D t T Z W N 0 a W 9 u M S 9 G Y W N 0 I F J l c G F 5 b W V u d C 9 D a G F u Z 2 V k I F R 5 c G U u e 0 F j Y 2 9 1 b n Q g S U Q s M H 0 m c X V v d D s s J n F 1 b 3 Q 7 U 2 V j d G l v b j E v R m F j d C B S Z X B h e W 1 l b n Q v Q 2 h h b m d l Z C B U e X B l L n t U b 3 R h b C B Q e W 1 u d C w x f S Z x d W 9 0 O y w m c X V v d D t T Z W N 0 a W 9 u M S 9 G Y W N 0 I F J l c G F 5 b W V u d C 9 D a G F u Z 2 V k I F R 5 c G U u e 1 R v d G F s I F B 5 b W 5 0 I G l u d i w y f S Z x d W 9 0 O y w m c X V v d D t T Z W N 0 a W 9 u M S 9 G Y W N 0 I F J l c G F 5 b W V u d C 9 D a G F u Z 2 V k I F R 5 c G U u e 1 R v d G F s I F J l Y y B Q c m 5 j c C w z f S Z x d W 9 0 O y w m c X V v d D t T Z W N 0 a W 9 u M S 9 G Y W N 0 I F J l c G F 5 b W V u d C 9 D a G F u Z 2 V k I F R 5 c G U u e 1 R v d G F s I E Z l Z X M s N H 0 m c X V v d D s s J n F 1 b 3 Q 7 U 2 V j d G l v b j E v R m F j d C B S Z X B h e W 1 l b n Q v Q 2 h h b m d l Z C B U e X B l L n t U b 3 R h b C B S c m V j I G l u d C w 1 f S Z x d W 9 0 O y w m c X V v d D t T Z W N 0 a W 9 u M S 9 G Y W N 0 I F J l c G F 5 b W V u d C 9 D a G F u Z 2 V k I F R 5 c G U u e 0 l z I E R l b G l u c X V l b n Q g T G 9 h b i w 2 f S Z x d W 9 0 O y w m c X V v d D t T Z W N 0 a W 9 u M S 9 G Y W N 0 I F J l c G F 5 b W V u d C 9 D a G F u Z 2 V k I F R 5 c G U u e 0 l z I E R l Z m F 1 b H Q g T G 9 h b i w 3 f S Z x d W 9 0 O y w m c X V v d D t T Z W N 0 a W 9 u M S 9 G Y W N 0 I F J l c G F 5 b W V u d C 9 D a G F u Z 2 V k I F R 5 c G U u e 0 R l b G l u c S A y I F l y c y w 4 f S Z x d W 9 0 O y w m c X V v d D t T Z W N 0 a W 9 u M S 9 G Y W N 0 I F J l c G F 5 b W V u d C 9 D a G F u Z 2 V k I F R 5 c G U u e 1 J l c G F 5 b W V u d C B C Z W h h d m l v c i w 5 f S Z x d W 9 0 O 1 0 s J n F 1 b 3 Q 7 U m V s Y X R p b 2 5 z a G l w S W 5 m b y Z x d W 9 0 O z p b X X 0 i I C 8 + P C 9 T d G F i b G V F b n R y a W V z P j w v S X R l b T 4 8 S X R l b T 4 8 S X R l b U x v Y 2 F 0 a W 9 u P j x J d G V t V H l w Z T 5 G b 3 J t d W x h P C 9 J d G V t V H l w Z T 4 8 S X R l b V B h d G g + U 2 V j d G l v b j E v R m F j d C U y M F J l c G F 5 b W V u d C 9 T b 3 V y Y 2 U 8 L 0 l 0 Z W 1 Q Y X R o P j w v S X R l b U x v Y 2 F 0 a W 9 u P j x T d G F i b G V F b n R y a W V z I C 8 + P C 9 J d G V t P j x J d G V t P j x J d G V t T G 9 j Y X R p b 2 4 + P E l 0 Z W 1 U e X B l P k Z v c m 1 1 b G E 8 L 0 l 0 Z W 1 U e X B l P j x J d G V t U G F 0 a D 5 T Z W N 0 a W 9 u M S 9 G Y W N 0 J T I w U m V w Y X l t Z W 5 0 L 0 Z h Y 3 Q l M j B S Z X B h e W 1 l b n R f U 2 h l Z X Q 8 L 0 l 0 Z W 1 Q Y X R o P j w v S X R l b U x v Y 2 F 0 a W 9 u P j x T d G F i b G V F b n R y a W V z I C 8 + P C 9 J d G V t P j x J d G V t P j x J d G V t T G 9 j Y X R p b 2 4 + P E l 0 Z W 1 U e X B l P k Z v c m 1 1 b G E 8 L 0 l 0 Z W 1 U e X B l P j x J d G V t U G F 0 a D 5 T Z W N 0 a W 9 u M S 9 G Y W N 0 J T I w U m V w Y X l t Z W 5 0 L 1 B y b 2 1 v d G V k J T I w S G V h Z G V y c z w v S X R l b V B h d G g + P C 9 J d G V t T G 9 j Y X R p b 2 4 + P F N 0 Y W J s Z U V u d H J p Z X M g L z 4 8 L 0 l 0 Z W 0 + P E l 0 Z W 0 + P E l 0 Z W 1 M b 2 N h d G l v b j 4 8 S X R l b V R 5 c G U + R m 9 y b X V s Y T w v S X R l b V R 5 c G U + P E l 0 Z W 1 Q Y X R o P l N l Y 3 R p b 2 4 x L 0 Z h Y 3 Q l M j B S Z X B h e W 1 l b n Q v Q 2 h h b m d l Z C U y M F R 5 c G U 8 L 0 l 0 Z W 1 Q Y X R o P j w v S X R l b U x v Y 2 F 0 a W 9 u P j x T d G F i b G V F b n R y a W V z I C 8 + P C 9 J d G V t P j x J d G V t P j x J d G V t T G 9 j Y X R p b 2 4 + P E l 0 Z W 1 U e X B l P k Z v c m 1 1 b G E 8 L 0 l 0 Z W 1 U e X B l P j x J d G V t U G F 0 a D 5 T Z W N 0 a W 9 u M S 9 E a W 0 l M j B D b G l l b n Q v U m V u Y W 1 l Z C U y M E N v b H V t b n M 8 L 0 l 0 Z W 1 Q Y X R o P j w v S X R l b U x v Y 2 F 0 a W 9 u P j x T d G F i b G V F b n R y a W V z I C 8 + P C 9 J d G V t P j x J d G V t P j x J d G V t T G 9 j Y X R p b 2 4 + P E l 0 Z W 1 U e X B l P k Z v c m 1 1 b G E 8 L 0 l 0 Z W 1 U e X B l P j x J d G V t U G F 0 a D 5 T Z W N 0 a W 9 u M S 9 E a W 0 l M j B D b G l l b n Q v S W 5 z Z X J 0 Z W Q l M j B N b 2 5 0 a C U y M E 5 h b W U 8 L 0 l 0 Z W 1 Q Y X R o P j w v S X R l b U x v Y 2 F 0 a W 9 u P j x T d G F i b G V F b n R y a W V z I C 8 + P C 9 J d G V t P j x J d G V t P j x J d G V t T G 9 j Y X R p b 2 4 + P E l 0 Z W 1 U e X B l P k Z v c m 1 1 b G E 8 L 0 l 0 Z W 1 U e X B l P j x J d G V t U G F 0 a D 5 T Z W N 0 a W 9 u M S 9 E a W 0 l M j B D b G l l b n Q v S W 5 z Z X J 0 Z W Q l M j B Z Z W F y P C 9 J d G V t U G F 0 a D 4 8 L 0 l 0 Z W 1 M b 2 N h d G l v b j 4 8 U 3 R h Y m x l R W 5 0 c m l l c y A v P j w v S X R l b T 4 8 S X R l b T 4 8 S X R l b U x v Y 2 F 0 a W 9 u P j x J d G V t V H l w Z T 5 G b 3 J t d W x h P C 9 J d G V t V H l w Z T 4 8 S X R l b V B h d G g + U 2 V j d G l v b j E v U 2 h l Z X Q x 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w M D A w M C I g L z 4 8 R W 5 0 c n k g V H l w Z T 0 i R m l s b E V y c m 9 y Q 2 9 k Z S I g V m F s d W U 9 I n N V b m t u b 3 d u I i A v P j x F b n R y e S B U e X B l P S J G a W x s R X J y b 3 J D b 3 V u d C I g V m F s d W U 9 I m w w I i A v P j x F b n R y e S B U e X B l P S J G a W x s T G F z d F V w Z G F 0 Z W Q i I F Z h b H V l P S J k M j A y N S 0 w O C 0 x O F Q w O D o x N D o y M y 4 y O D M 1 O T A 0 W i I g L z 4 8 R W 5 0 c n k g V H l w Z T 0 i R m l s b E N v b H V t b l R 5 c G V z I i B W Y W x 1 Z T 0 i c 0 J n W U R D U V l G Q l F Z R 0 J n W U c i I C 8 + P E V u d H J 5 I F R 5 c G U 9 I k Z p b G x D b 2 x 1 b W 5 O Y W 1 l c y I g V m F s d W U 9 I n N b J n F 1 b 3 Q 7 Q 3 V z d G 9 t Z X I g S U Q m c X V v d D s s J n F 1 b 3 Q 7 Q 3 V z d G 9 t Z X I g T m F t Z S Z x d W 9 0 O y w m c X V v d D t B Y 2 N v d W 5 0 I E 5 1 b W J l c i Z x d W 9 0 O y w m c X V v d D t U c m F u c 2 F j d G l v b i B E Y X R l J n F 1 b 3 Q 7 L C Z x d W 9 0 O 1 R y Y W 5 z Y W N 0 a W 9 u I F R 5 c G U m c X V v d D s s J n F 1 b 3 Q 7 Q W 1 v d W 5 0 J n F 1 b 3 Q 7 L C Z x d W 9 0 O 0 J h b G F u Y 2 U m c X V v d D s s J n F 1 b 3 Q 7 R G V z Y 3 J p c H R p b 2 4 m c X V v d D s s J n F 1 b 3 Q 7 Q n J h b m N o J n F 1 b 3 Q 7 L C Z x d W 9 0 O 1 R y Y W 5 z Y W N 0 a W 9 u I E 1 l d G h v Z C Z x d W 9 0 O y w m c X V v d D t D d X J y Z W 5 j e S Z x d W 9 0 O y w m c X V v d D t C Y W 5 r I E 5 h b W U 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2 h l Z X Q x L 0 N o Y W 5 n Z W Q g V H l w Z S 5 7 Q 3 V z d G 9 t Z X I g S U Q s M H 0 m c X V v d D s s J n F 1 b 3 Q 7 U 2 V j d G l v b j E v U 2 h l Z X Q x L 0 N o Y W 5 n Z W Q g V H l w Z S 5 7 Q 3 V z d G 9 t Z X I g T m F t Z S w x f S Z x d W 9 0 O y w m c X V v d D t T Z W N 0 a W 9 u M S 9 T a G V l d D E v Q 2 h h b m d l Z C B U e X B l L n t B Y 2 N v d W 5 0 I E 5 1 b W J l c i w y f S Z x d W 9 0 O y w m c X V v d D t T Z W N 0 a W 9 u M S 9 T a G V l d D E v Q 2 h h b m d l Z C B U e X B l L n t U c m F u c 2 F j d G l v b i B E Y X R l L D N 9 J n F 1 b 3 Q 7 L C Z x d W 9 0 O 1 N l Y 3 R p b 2 4 x L 1 N o Z W V 0 M S 9 D a G F u Z 2 V k I F R 5 c G U u e 1 R y Y W 5 z Y W N 0 a W 9 u I F R 5 c G U s N H 0 m c X V v d D s s J n F 1 b 3 Q 7 U 2 V j d G l v b j E v U 2 h l Z X Q x L 0 N o Y W 5 n Z W Q g V H l w Z S 5 7 Q W 1 v d W 5 0 L D V 9 J n F 1 b 3 Q 7 L C Z x d W 9 0 O 1 N l Y 3 R p b 2 4 x L 1 N o Z W V 0 M S 9 D a G F u Z 2 V k I F R 5 c G U u e 0 J h b G F u Y 2 U s N n 0 m c X V v d D s s J n F 1 b 3 Q 7 U 2 V j d G l v b j E v U 2 h l Z X Q x L 0 N o Y W 5 n Z W Q g V H l w Z S 5 7 R G V z Y 3 J p c H R p b 2 4 s N 3 0 m c X V v d D s s J n F 1 b 3 Q 7 U 2 V j d G l v b j E v U 2 h l Z X Q x L 0 N o Y W 5 n Z W Q g V H l w Z S 5 7 Q n J h b m N o L D h 9 J n F 1 b 3 Q 7 L C Z x d W 9 0 O 1 N l Y 3 R p b 2 4 x L 1 N o Z W V 0 M S 9 D a G F u Z 2 V k I F R 5 c G U u e 1 R y Y W 5 z Y W N 0 a W 9 u I E 1 l d G h v Z C w 5 f S Z x d W 9 0 O y w m c X V v d D t T Z W N 0 a W 9 u M S 9 T a G V l d D E v Q 2 h h b m d l Z C B U e X B l L n t D d X J y Z W 5 j e S w x M H 0 m c X V v d D s s J n F 1 b 3 Q 7 U 2 V j d G l v b j E v U 2 h l Z X Q x L 0 N o Y W 5 n Z W Q g V H l w Z S 5 7 Q m F u a y B O Y W 1 l L D E x f S Z x d W 9 0 O 1 0 s J n F 1 b 3 Q 7 Q 2 9 s d W 1 u Q 2 9 1 b n Q m c X V v d D s 6 M T I s J n F 1 b 3 Q 7 S 2 V 5 Q 2 9 s d W 1 u T m F t Z X M m c X V v d D s 6 W 1 0 s J n F 1 b 3 Q 7 Q 2 9 s d W 1 u S W R l b n R p d G l l c y Z x d W 9 0 O z p b J n F 1 b 3 Q 7 U 2 V j d G l v b j E v U 2 h l Z X Q x L 0 N o Y W 5 n Z W Q g V H l w Z S 5 7 Q 3 V z d G 9 t Z X I g S U Q s M H 0 m c X V v d D s s J n F 1 b 3 Q 7 U 2 V j d G l v b j E v U 2 h l Z X Q x L 0 N o Y W 5 n Z W Q g V H l w Z S 5 7 Q 3 V z d G 9 t Z X I g T m F t Z S w x f S Z x d W 9 0 O y w m c X V v d D t T Z W N 0 a W 9 u M S 9 T a G V l d D E v Q 2 h h b m d l Z C B U e X B l L n t B Y 2 N v d W 5 0 I E 5 1 b W J l c i w y f S Z x d W 9 0 O y w m c X V v d D t T Z W N 0 a W 9 u M S 9 T a G V l d D E v Q 2 h h b m d l Z C B U e X B l L n t U c m F u c 2 F j d G l v b i B E Y X R l L D N 9 J n F 1 b 3 Q 7 L C Z x d W 9 0 O 1 N l Y 3 R p b 2 4 x L 1 N o Z W V 0 M S 9 D a G F u Z 2 V k I F R 5 c G U u e 1 R y Y W 5 z Y W N 0 a W 9 u I F R 5 c G U s N H 0 m c X V v d D s s J n F 1 b 3 Q 7 U 2 V j d G l v b j E v U 2 h l Z X Q x L 0 N o Y W 5 n Z W Q g V H l w Z S 5 7 Q W 1 v d W 5 0 L D V 9 J n F 1 b 3 Q 7 L C Z x d W 9 0 O 1 N l Y 3 R p b 2 4 x L 1 N o Z W V 0 M S 9 D a G F u Z 2 V k I F R 5 c G U u e 0 J h b G F u Y 2 U s N n 0 m c X V v d D s s J n F 1 b 3 Q 7 U 2 V j d G l v b j E v U 2 h l Z X Q x L 0 N o Y W 5 n Z W Q g V H l w Z S 5 7 R G V z Y 3 J p c H R p b 2 4 s N 3 0 m c X V v d D s s J n F 1 b 3 Q 7 U 2 V j d G l v b j E v U 2 h l Z X Q x L 0 N o Y W 5 n Z W Q g V H l w Z S 5 7 Q n J h b m N o L D h 9 J n F 1 b 3 Q 7 L C Z x d W 9 0 O 1 N l Y 3 R p b 2 4 x L 1 N o Z W V 0 M S 9 D a G F u Z 2 V k I F R 5 c G U u e 1 R y Y W 5 z Y W N 0 a W 9 u I E 1 l d G h v Z C w 5 f S Z x d W 9 0 O y w m c X V v d D t T Z W N 0 a W 9 u M S 9 T a G V l d D E v Q 2 h h b m d l Z C B U e X B l L n t D d X J y Z W 5 j e S w x M H 0 m c X V v d D s s J n F 1 b 3 Q 7 U 2 V j d G l v b j E v U 2 h l Z X Q x L 0 N o Y W 5 n Z W Q g V H l w Z S 5 7 Q m F u a y B O Y W 1 l L D E x f S Z x d W 9 0 O 1 0 s J n F 1 b 3 Q 7 U m V s Y X R p b 2 5 z a G l w S W 5 m b y Z x d W 9 0 O z p b X X 0 i I C 8 + P C 9 T d G F i b G V F b n R y a W V z P j w v S X R l b T 4 8 S X R l b T 4 8 S X R l b U x v Y 2 F 0 a W 9 u P j x J d G V t V H l w Z T 5 G b 3 J t d W x h P C 9 J d G V t V H l w Z T 4 8 S X R l b V B h d G g + U 2 V j d G l v b j E v U 2 h l Z X Q x L 1 N v d X J j Z T w v S X R l b V B h d G g + P C 9 J d G V t T G 9 j Y X R p b 2 4 + P F N 0 Y W J s Z U V u d H J p Z X M g L z 4 8 L 0 l 0 Z W 0 + P E l 0 Z W 0 + P E l 0 Z W 1 M b 2 N h d G l v b j 4 8 S X R l b V R 5 c G U + R m 9 y b X V s Y T w v S X R l b V R 5 c G U + P E l 0 Z W 1 Q Y X R o P l N l Y 3 R p b 2 4 x L 1 N o Z W V 0 M S 9 T a G V l d D F f U 2 h l Z X Q 8 L 0 l 0 Z W 1 Q Y X R o P j w v S X R l b U x v Y 2 F 0 a W 9 u P j x T d G F i b G V F b n R y a W V z I C 8 + P C 9 J d G V t P j x J d G V t P j x J d G V t T G 9 j Y X R p b 2 4 + P E l 0 Z W 1 U e X B l P k Z v c m 1 1 b G E 8 L 0 l 0 Z W 1 U e X B l P j x J d G V t U G F 0 a D 5 T Z W N 0 a W 9 u M S 9 T a G V l d D E v U H J v b W 9 0 Z W Q l M j B I Z W F k Z X J z P C 9 J d G V t U G F 0 a D 4 8 L 0 l 0 Z W 1 M b 2 N h d G l v b j 4 8 U 3 R h Y m x l R W 5 0 c m l l c y A v P j w v S X R l b T 4 8 S X R l b T 4 8 S X R l b U x v Y 2 F 0 a W 9 u P j x J d G V t V H l w Z T 5 G b 3 J t d W x h P C 9 J d G V t V H l w Z T 4 8 S X R l b V B h d G g + U 2 V j d G l v b j E v U 2 h l Z X Q x L 0 N o Y W 5 n Z W Q l M j B U e X B l P C 9 J d G V t U G F 0 a D 4 8 L 0 l 0 Z W 1 M b 2 N h d G l v b j 4 8 U 3 R h Y m x l R W 5 0 c m l l c y A v P j w v S X R l b T 4 8 S X R l b T 4 8 S X R l b U x v Y 2 F 0 a W 9 u P j x J d G V t V H l w Z T 5 G b 3 J t d W x h P C 9 J d G V t V H l w Z T 4 8 S X R l b V B h d G g + U 2 V j d G l v b j E v R m F j d C U y M E x v Y W 4 v U m V t b 3 Z l Z C U y M E V y c m 9 y c z w v S X R l b V B h d G g + P C 9 J d G V t T G 9 j Y X R p b 2 4 + P F N 0 Y W J s Z U V u d H J p Z X M g L z 4 8 L 0 l 0 Z W 0 + P E l 0 Z W 0 + P E l 0 Z W 1 M b 2 N h d G l v b j 4 8 S X R l b V R 5 c G U + R m 9 y b X V s Y T w v S X R l b V R 5 c G U + P E l 0 Z W 1 Q Y X R o P l N l Y 3 R p b 2 4 x L 0 R p b S U y M F B y b 2 R 1 Y 3 Q v U m V t b 3 Z l Z C U y M E V y c m 9 y c z w v S X R l b V B h d G g + P C 9 J d G V t T G 9 j Y X R p b 2 4 + P F N 0 Y W J s Z U V u d H J p Z X M g L z 4 8 L 0 l 0 Z W 0 + P E l 0 Z W 0 + P E l 0 Z W 1 M b 2 N h d G l v b j 4 8 S X R l b V R 5 c G U + R m 9 y b X V s Y T w v S X R l b V R 5 c G U + P E l 0 Z W 1 Q Y X R o P l N l Y 3 R p b 2 4 x L 0 Z h Y 3 Q l M j B M b 2 F u L 1 J l b W 9 2 Z W Q l M j B F c n J v c n M x P C 9 J d G V t U G F 0 a D 4 8 L 0 l 0 Z W 1 M b 2 N h d G l v b j 4 8 U 3 R h Y m x l R W 5 0 c m l l c y A v P j w v S X R l b T 4 8 S X R l b T 4 8 S X R l b U x v Y 2 F 0 a W 9 u P j x J d G V t V H l w Z T 5 G b 3 J t d W x h P C 9 J d G V t V H l w Z T 4 8 S X R l b V B h d G g + U 2 V j d G l v b j E v R G l t J T I w U H J v Z H V j d C 9 S Z W 1 v d m V k J T I w R X J y b 3 J z M T w v S X R l b V B h d G g + P C 9 J d G V t T G 9 j Y X R p b 2 4 + P F N 0 Y W J s Z U V u d H J p Z X M g L z 4 8 L 0 l 0 Z W 0 + P E l 0 Z W 0 + P E l 0 Z W 1 M b 2 N h d G l v b j 4 8 S X R l b V R 5 c G U + R m 9 y b X V s Y T w v S X R l b V R 5 c G U + P E l 0 Z W 1 Q Y X R o P l N l Y 3 R p b 2 4 x L 0 R p b S U y M F B y b 2 R 1 Y 3 Q v U m V t b 3 Z l Z C U y M E N v b H V t b n M 8 L 0 l 0 Z W 1 Q Y X R o P j w v S X R l b U x v Y 2 F 0 a W 9 u P j x T d G F i b G V F b n R y a W V z I C 8 + P C 9 J d G V t P j x J d G V t P j x J d G V t T G 9 j Y X R p b 2 4 + P E l 0 Z W 1 U e X B l P k Z v c m 1 1 b G E 8 L 0 l 0 Z W 1 U e X B l P j x J d G V t U G F 0 a D 5 T Z W N 0 a W 9 u M S 9 E a W 0 l M j B Q c m 9 k d W N 0 L 1 J l b W 9 2 Z W Q l M j B E d X B s a W N h d G V z P C 9 J d G V t U G F 0 a D 4 8 L 0 l 0 Z W 1 M b 2 N h d G l v b j 4 8 U 3 R h Y m x l R W 5 0 c m l l c y A v P j w v S X R l b T 4 8 S X R l b T 4 8 S X R l b U x v Y 2 F 0 a W 9 u P j x J d G V t V H l w Z T 5 G b 3 J t d W x h P C 9 J d G V t V H l w Z T 4 8 S X R l b V B h d G g + U 2 V j d G l v b j E v R m F j d C U y M E x v Y W 4 v T W V y Z 2 V k J T I w U X V l c m l l c z w v S X R l b V B h d G g + P C 9 J d G V t T G 9 j Y X R p b 2 4 + P F N 0 Y W J s Z U V u d H J p Z X M g L z 4 8 L 0 l 0 Z W 0 + P E l 0 Z W 0 + P E l 0 Z W 1 M b 2 N h d G l v b j 4 8 S X R l b V R 5 c G U + R m 9 y b X V s Y T w v S X R l b V R 5 c G U + P E l 0 Z W 1 Q Y X R o P l N l Y 3 R p b 2 4 x L 0 1 l c m d l M 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S Z W x h d G l v b n N o a X B J b m Z v Q 2 9 u d G F p b m V y I i B W Y W x 1 Z T 0 i c 3 s m c X V v d D t j b 2 x 1 b W 5 D b 3 V u d C Z x d W 9 0 O z o 1 M i w m c X V v d D t r Z X l D b 2 x 1 b W 5 O Y W 1 l c y Z x d W 9 0 O z p b X S w m c X V v d D t x d W V y e V J l b G F 0 a W 9 u c 2 h p c H M m c X V v d D s 6 W 3 s m c X V v d D t r Z X l D b 2 x 1 b W 5 D b 3 V u d C Z x d W 9 0 O z o x L C Z x d W 9 0 O 2 t l e U N v b H V t b i Z x d W 9 0 O z o z L C Z x d W 9 0 O 2 9 0 a G V y S 2 V 5 Q 2 9 s d W 1 u S W R l b n R p d H k m c X V v d D s 6 J n F 1 b 3 Q 7 U 2 V j d G l v b j E v R G l t I F B y b 2 R 1 Y 3 Q v U m V t b 3 Z l Z C B F c n J v c n M x L n t Q c m 9 k d W N 0 I E l k L D B 9 J n F 1 b 3 Q 7 L C Z x d W 9 0 O 0 t l e U N v b H V t b k N v d W 5 0 J n F 1 b 3 Q 7 O j F 9 L H s m c X V v d D t r Z X l D b 2 x 1 b W 5 D b 3 V u d C Z x d W 9 0 O z o x L C Z x d W 9 0 O 2 t l e U N v b H V t b i Z x d W 9 0 O z o z L C Z x d W 9 0 O 2 9 0 a G V y S 2 V 5 Q 2 9 s d W 1 u S W R l b n R p d H k m c X V v d D s 6 J n F 1 b 3 Q 7 U 2 V j d G l v b j E v R G l t I F B y b 2 R 1 Y 3 Q v U m V t b 3 Z l Z C B F c n J v c n M x L n t Q c m 9 k d W N 0 I E l k L D B 9 J n F 1 b 3 Q 7 L C Z x d W 9 0 O 0 t l e U N v b H V t b k N v d W 5 0 J n F 1 b 3 Q 7 O j F 9 L H s m c X V v d D t r Z X l D b 2 x 1 b W 5 D b 3 V u d C Z x d W 9 0 O z o x L C Z x d W 9 0 O 2 t l e U N v b H V t b i Z x d W 9 0 O z o w L C Z x d W 9 0 O 2 9 0 a G V y S 2 V 5 Q 2 9 s d W 1 u S W R l b n R p d H k m c X V v d D s 6 J n F 1 b 3 Q 7 U 2 V j d G l v b j E v R m F j d C B S Z X B h e W 1 l b n Q v Q 2 h h b m d l Z C B U e X B l L n t B Y 2 N v d W 5 0 I E l E L D B 9 J n F 1 b 3 Q 7 L C Z x d W 9 0 O 0 t l e U N v b H V t b k N v d W 5 0 J n F 1 b 3 Q 7 O j F 9 L H s m c X V v d D t r Z X l D b 2 x 1 b W 5 D b 3 V u d C Z x d W 9 0 O z o x L C Z x d W 9 0 O 2 t l e U N v b H V t b i Z x d W 9 0 O z o y L C Z x d W 9 0 O 2 9 0 a G V y S 2 V 5 Q 2 9 s d W 1 u S W R l b n R p d H k m c X V v d D s 6 J n F 1 b 3 Q 7 U 2 V j d G l v b j E v R G l t I E J y Y W 5 j a C 9 D a G F u Z 2 V k I F R 5 c G U u e 0 J y Y W 5 j a C B O Y W 1 l L D B 9 J n F 1 b 3 Q 7 L C Z x d W 9 0 O 0 t l e U N v b H V t b k N v d W 5 0 J n F 1 b 3 Q 7 O j F 9 L H s m c X V v d D t r Z X l D b 2 x 1 b W 5 D b 3 V u d C Z x d W 9 0 O z o x L C Z x d W 9 0 O 2 t l e U N v b H V t b i Z x d W 9 0 O z o x L C Z x d W 9 0 O 2 9 0 a G V y S 2 V 5 Q 2 9 s d W 1 u S W R l b n R p d H k m c X V v d D s 6 J n F 1 b 3 Q 7 U 2 V j d G l v b j E v R G l t I E N s a W V u d C 9 D a G F u Z 2 V k I F R 5 c G U u e 0 N s a W V u d C B p Z C w w f S Z x d W 9 0 O y w m c X V v d D t L Z X l D b 2 x 1 b W 5 D b 3 V u d C Z x d W 9 0 O z o x f V 0 s J n F 1 b 3 Q 7 Y 2 9 s d W 1 u S W R l b n R p d G l l c y Z x d W 9 0 O z p b J n F 1 b 3 Q 7 U 2 V j d G l v b j E v R m F j d C B M b 2 F u L 1 J l b W 9 2 Z W Q g R X J y b 3 J z M S 5 7 Q W N j b 3 V u d C B J R C w w f S Z x d W 9 0 O y w m c X V v d D t T Z W N 0 a W 9 u M S 9 G Y W N 0 I E x v Y W 4 v U m V t b 3 Z l Z C B F c n J v c n M x L n t D b G l l b n Q g a W Q s M X 0 m c X V v d D s s J n F 1 b 3 Q 7 U 2 V j d G l v b j E v R m F j d C B M b 2 F u L 1 J l b W 9 2 Z W Q g R X J y b 3 J z M S 5 7 Q n J h b m N o I E 5 h b W U s M n 0 m c X V v d D s s J n F 1 b 3 Q 7 U 2 V j d G l v b j E v R m F j d C B M b 2 F u L 1 J l b W 9 2 Z W Q g R X J y b 3 J z M S 5 7 U H J v Z H V j d C B J Z C w z f S Z x d W 9 0 O y w m c X V v d D t T Z W N 0 a W 9 u M S 9 G Y W N 0 I E x v Y W 4 v U m V t b 3 Z l Z C B F c n J v c n M x L n t M b 2 F u I E F t b 3 V u d C w 0 f S Z x d W 9 0 O y w m c X V v d D t T Z W N 0 a W 9 u M S 9 G Y W N 0 I E x v Y W 4 v U m V t b 3 Z l Z C B F c n J v c n M x L n t G d W 5 k Z W Q g Q W 1 v d W 5 0 L D V 9 J n F 1 b 3 Q 7 L C Z x d W 9 0 O 1 N l Y 3 R p b 2 4 x L 0 Z h Y 3 Q g T G 9 h b i 9 S Z W 1 v d m V k I E V y c m 9 y c z E u e 0 Z 1 b m R l Z C B B b W 9 1 b n Q g S W 5 2 L D Z 9 J n F 1 b 3 Q 7 L C Z x d W 9 0 O 1 N l Y 3 R p b 2 4 x L 0 Z h Y 3 Q g T G 9 h b i 9 S Z W 1 v d m V k I E V y c m 9 y c z E u e 0 R p c 2 J 1 c n N l b W V u d C B E Y X R l L D d 9 J n F 1 b 3 Q 7 L C Z x d W 9 0 O 1 N l Y 3 R p b 2 4 x L 0 Z h Y 3 Q g T G 9 h b i 9 S Z W 1 v d m V k I E V y c m 9 y c z E u e 0 x v Y W 4 g U 3 R h d H V z L D h 9 J n F 1 b 3 Q 7 L C Z x d W 9 0 O 1 N l Y 3 R p b 2 4 x L 0 Z h Y 3 Q g T G 9 h b i 9 S Z W 1 v d m V k I E V y c m 9 y c z E u e 1 J l c G F 5 b W V u d C B U e X B l L D l 9 J n F 1 b 3 Q 7 L C Z x d W 9 0 O 1 N l Y 3 R p b 2 4 x L 0 R p b S B Q c m 9 k d W N 0 L 1 J l b W 9 2 Z W Q g R X J y b 3 J z M S 5 7 U H J v Z H V j d C B J Z C w w f S Z x d W 9 0 O y w m c X V v d D t T Z W N 0 a W 9 u M S 9 E a W 0 g U H J v Z H V j d C 9 S Z W 1 v d m V k I E V y c m 9 y c z E u e 1 B 1 c n B v c 2 U g Q 2 F 0 Z W d v c n k s M n 0 m c X V v d D s s J n F 1 b 3 Q 7 U 2 V j d G l v b j E v R G l t I F B y b 2 R 1 Y 3 Q v U m V t b 3 Z l Z C B F c n J v c n M x L n t U Z X J t L D N 9 J n F 1 b 3 Q 7 L C Z x d W 9 0 O 1 N l Y 3 R p b 2 4 x L 0 R p b S B Q c m 9 k d W N 0 L 1 J l b W 9 2 Z W Q g R X J y b 3 J z M S 5 7 S W 5 0 I F J h d G U s N H 0 m c X V v d D s s J n F 1 b 3 Q 7 U 2 V j d G l v b j E v R G l t I F B y b 2 R 1 Y 3 Q v U m V t b 3 Z l Z C B F c n J v c n M x L n t H c m F k Z S w 1 f S Z x d W 9 0 O y w m c X V v d D t T Z W N 0 a W 9 u M S 9 E a W 0 g U H J v Z H V j d C 9 S Z W 1 v d m V k I E V y c m 9 y c z E u e 1 N 1 Y i B H c m F k Z S w 2 f S Z x d W 9 0 O y w m c X V v d D t T Z W N 0 a W 9 u M S 9 N Z X J n Z T E v Q 2 h h b m d l Z C B U e X B l L n t Z Z W F y L D E 2 f S Z x d W 9 0 O y w m c X V v d D t T Z W N 0 a W 9 u M S 9 N Z X J n Z T E v S W 5 z Z X J 0 Z W Q g R G F 5 I E 5 h b W U u e 0 R h e S B O Y W 1 l L D E 3 f S Z x d W 9 0 O y w m c X V v d D t T Z W N 0 a W 9 u M S 9 N Z X J n Z T E v Q 2 h h b m d l Z C B U e X B l M S 5 7 R G F 5 L D E 4 f S Z x d W 9 0 O y w m c X V v d D t T Z W N 0 a W 9 u M S 9 N Z X J n Z T E v S W 5 z Z X J 0 Z W Q g R m l y c 3 Q g Q 2 h h c m F j d G V y c y 5 7 T W 9 u d G g s M j B 9 J n F 1 b 3 Q 7 L C Z x d W 9 0 O 1 N l Y 3 R p b 2 4 x L 0 Z h Y 3 Q g U m V w Y X l t Z W 5 0 L 0 N o Y W 5 n Z W Q g V H l w Z S 5 7 Q W N j b 3 V u d C B J R C w w f S Z x d W 9 0 O y w m c X V v d D t T Z W N 0 a W 9 u M S 9 G Y W N 0 I F J l c G F 5 b W V u d C 9 D a G F u Z 2 V k I F R 5 c G U u e 1 R v d G F s I F B 5 b W 5 0 L D F 9 J n F 1 b 3 Q 7 L C Z x d W 9 0 O 1 N l Y 3 R p b 2 4 x L 0 Z h Y 3 Q g U m V w Y X l t Z W 5 0 L 0 N o Y W 5 n Z W Q g V H l w Z S 5 7 V G 9 0 Y W w g U H l t b n Q g a W 5 2 L D J 9 J n F 1 b 3 Q 7 L C Z x d W 9 0 O 1 N l Y 3 R p b 2 4 x L 0 Z h Y 3 Q g U m V w Y X l t Z W 5 0 L 0 N o Y W 5 n Z W Q g V H l w Z S 5 7 V G 9 0 Y W w g U m V j I F B y b m N w L D N 9 J n F 1 b 3 Q 7 L C Z x d W 9 0 O 1 N l Y 3 R p b 2 4 x L 0 Z h Y 3 Q g U m V w Y X l t Z W 5 0 L 0 N o Y W 5 n Z W Q g V H l w Z S 5 7 V G 9 0 Y W w g R m V l c y w 0 f S Z x d W 9 0 O y w m c X V v d D t T Z W N 0 a W 9 u M S 9 G Y W N 0 I F J l c G F 5 b W V u d C 9 D a G F u Z 2 V k I F R 5 c G U u e 1 R v d G F s I F J y Z W M g a W 5 0 L D V 9 J n F 1 b 3 Q 7 L C Z x d W 9 0 O 1 N l Y 3 R p b 2 4 x L 0 Z h Y 3 Q g U m V w Y X l t Z W 5 0 L 0 N o Y W 5 n Z W Q g V H l w Z S 5 7 S X M g R G V s a W 5 x d W V u d C B M b 2 F u L D Z 9 J n F 1 b 3 Q 7 L C Z x d W 9 0 O 1 N l Y 3 R p b 2 4 x L 0 Z h Y 3 Q g U m V w Y X l t Z W 5 0 L 0 N o Y W 5 n Z W Q g V H l w Z S 5 7 S X M g R G V m Y X V s d C B M b 2 F u L D d 9 J n F 1 b 3 Q 7 L C Z x d W 9 0 O 1 N l Y 3 R p b 2 4 x L 0 Z h Y 3 Q g U m V w Y X l t Z W 5 0 L 0 N o Y W 5 n Z W Q g V H l w Z S 5 7 R G V s a W 5 x I D I g W X J z L D h 9 J n F 1 b 3 Q 7 L C Z x d W 9 0 O 1 N l Y 3 R p b 2 4 x L 0 Z h Y 3 Q g U m V w Y X l t Z W 5 0 L 0 N o Y W 5 n Z W Q g V H l w Z S 5 7 U m V w Y X l t Z W 5 0 I E J l a G F 2 a W 9 y L D l 9 J n F 1 b 3 Q 7 L C Z x d W 9 0 O 1 N l Y 3 R p b 2 4 x L 0 R p b S B C c m F u Y 2 g v Q 2 h h b m d l Z C B U e X B l L n t C c m F u Y 2 g g T m F t Z S w w f S Z x d W 9 0 O y w m c X V v d D t T Z W N 0 a W 9 u M S 9 E a W 0 g Q n J h b m N o L 0 N o Y W 5 n Z W Q g V H l w Z S 5 7 Q m F u a y B O Y W 1 l L D F 9 J n F 1 b 3 Q 7 L C Z x d W 9 0 O 1 N l Y 3 R p b 2 4 x L 0 R p b S B C c m F u Y 2 g v Q 2 h h b m d l Z C B U e X B l L n t S Z W d p b 2 4 g T m F t Z S w y f S Z x d W 9 0 O y w m c X V v d D t T Z W N 0 a W 9 u M S 9 E a W 0 g Q n J h b m N o L 0 N o Y W 5 n Z W Q g V H l w Z S 5 7 U 3 R h d G U g Q W J i c i w z f S Z x d W 9 0 O y w m c X V v d D t T Z W N 0 a W 9 u M S 9 E a W 0 g Q n J h b m N o L 0 N o Y W 5 n Z W Q g V H l w Z S 5 7 U 3 R h d G U g Q W J i c i 4 x L D R 9 J n F 1 b 3 Q 7 L C Z x d W 9 0 O 1 N l Y 3 R p b 2 4 x L 0 R p b S B C c m F u Y 2 g v Q 2 h h b m d l Z C B U e X B l L n t T d G F 0 Z S B O Y W 1 l L D V 9 J n F 1 b 3 Q 7 L C Z x d W 9 0 O 1 N l Y 3 R p b 2 4 x L 0 R p b S B C c m F u Y 2 g v Q 2 h h b m d l Z C B U e X B l L n t D a X R 5 L D Z 9 J n F 1 b 3 Q 7 L C Z x d W 9 0 O 1 N l Y 3 R p b 2 4 x L 0 R p b S B C c m F u Y 2 g v Q 2 h h b m d l Z C B U e X B l L n t D Z W 5 0 Z X I g S W Q s N 3 0 m c X V v d D s s J n F 1 b 3 Q 7 U 2 V j d G l v b j E v R G l t I E J y Y W 5 j a C 9 D a G F u Z 2 V k I F R 5 c G U u e 0 J I I E 5 h b W U s O H 0 m c X V v d D s s J n F 1 b 3 Q 7 U 2 V j d G l v b j E v R G l t I E J y Y W 5 j a C 9 D a G F u Z 2 V k I F R 5 c G U u e 0 J y Y W 5 j a C B Q Z X J m b 3 J t Y W 5 j Z S B D Y X R l Z 2 9 y e S w 5 f S Z x d W 9 0 O y w m c X V v d D t T Z W N 0 a W 9 u M S 9 E a W 0 g Q 2 x p Z W 5 0 L 0 N o Y W 5 n Z W Q g V H l w Z S 5 7 Q 2 x p Z W 5 0 I G l k L D B 9 J n F 1 b 3 Q 7 L C Z x d W 9 0 O 1 N l Y 3 R p b 2 4 x L 0 R p b S B D b G l l b n Q v Q 2 h h b m d l Z C B U e X B l L n t D b G l l b n Q g T m F t Z S w x f S Z x d W 9 0 O y w m c X V v d D t T Z W N 0 a W 9 u M S 9 E a W 0 g Q 2 x p Z W 5 0 L 0 N o Y W 5 n Z W Q g V H l w Z S 5 7 R 2 V u Z G V y I E l E L D J 9 J n F 1 b 3 Q 7 L C Z x d W 9 0 O 1 N l Y 3 R p b 2 4 x L 0 R p b S B D b G l l b n Q v Q 2 h h b m d l Z C B U e X B l L n t B Z 2 U s M 3 0 m c X V v d D s s J n F 1 b 3 Q 7 U 2 V j d G l v b j E v R G l t I E N s a W V u d C 9 D a G F u Z 2 V k I F R 5 c G U u e 0 F n Z S B f V C w 0 f S Z x d W 9 0 O y w m c X V v d D t T Z W N 0 a W 9 u M S 9 E a W 0 g Q 2 x p Z W 5 0 L 0 N o Y W 5 n Z W Q g V H l w Z S 5 7 R G F 0 Z W 9 m I E J p c n R o L D V 9 J n F 1 b 3 Q 7 L C Z x d W 9 0 O 1 N l Y 3 R p b 2 4 x L 0 R p b S B D b G l l b n Q v Q 2 h h b m d l Z C B U e X B l L n t D Y X N 0 Z S w 2 f S Z x d W 9 0 O y w m c X V v d D t T Z W N 0 a W 9 u M S 9 E a W 0 g Q 2 x p Z W 5 0 L 0 N o Y W 5 n Z W Q g V H l w Z S 5 7 U m V s a W d p b 2 4 s N 3 0 m c X V v d D s s J n F 1 b 3 Q 7 U 2 V j d G l v b j E v R G l t I E N s a W V u d C 9 D a G F u Z 2 V k I F R 5 c G U u e 0 h v b W U g T 3 d u Z X J z a G l w L D h 9 J n F 1 b 3 Q 7 L C Z x d W 9 0 O 1 N l Y 3 R p b 2 4 x L 0 R p b S B D b G l l b n Q v Q 2 h h b m d l Z C B U e X B l L n t D b G l l b n Q g S W 5 j b 2 1 l I F J h b m d l L D l 9 J n F 1 b 3 Q 7 L C Z x d W 9 0 O 1 N l Y 3 R p b 2 4 x L 0 R p b S B D b G l l b n Q v Q 2 h h b m d l Z C B U e X B l L n t F b X B s b 3 l t Z W 5 0 I F R 5 c G U s M T B 9 J n F 1 b 3 Q 7 L C Z x d W 9 0 O 1 N l Y 3 R p b 2 4 x L 0 R p b S B D b G l l b n Q v Q 2 h h b m d l Z C B U e X B l L n t D c m V k a X Q g U 2 N v c m U s M T F 9 J n F 1 b 3 Q 7 X S w m c X V v d D t D b 2 x 1 b W 5 D b 3 V u d C Z x d W 9 0 O z o 1 M i w m c X V v d D t L Z X l D b 2 x 1 b W 5 O Y W 1 l c y Z x d W 9 0 O z p b X S w m c X V v d D t D b 2 x 1 b W 5 J Z G V u d G l 0 a W V z J n F 1 b 3 Q 7 O l s m c X V v d D t T Z W N 0 a W 9 u M S 9 G Y W N 0 I E x v Y W 4 v U m V t b 3 Z l Z C B F c n J v c n M x L n t B Y 2 N v d W 5 0 I E l E L D B 9 J n F 1 b 3 Q 7 L C Z x d W 9 0 O 1 N l Y 3 R p b 2 4 x L 0 Z h Y 3 Q g T G 9 h b i 9 S Z W 1 v d m V k I E V y c m 9 y c z E u e 0 N s a W V u d C B p Z C w x f S Z x d W 9 0 O y w m c X V v d D t T Z W N 0 a W 9 u M S 9 G Y W N 0 I E x v Y W 4 v U m V t b 3 Z l Z C B F c n J v c n M x L n t C c m F u Y 2 g g T m F t Z S w y f S Z x d W 9 0 O y w m c X V v d D t T Z W N 0 a W 9 u M S 9 G Y W N 0 I E x v Y W 4 v U m V t b 3 Z l Z C B F c n J v c n M x L n t Q c m 9 k d W N 0 I E l k L D N 9 J n F 1 b 3 Q 7 L C Z x d W 9 0 O 1 N l Y 3 R p b 2 4 x L 0 Z h Y 3 Q g T G 9 h b i 9 S Z W 1 v d m V k I E V y c m 9 y c z E u e 0 x v Y W 4 g Q W 1 v d W 5 0 L D R 9 J n F 1 b 3 Q 7 L C Z x d W 9 0 O 1 N l Y 3 R p b 2 4 x L 0 Z h Y 3 Q g T G 9 h b i 9 S Z W 1 v d m V k I E V y c m 9 y c z E u e 0 Z 1 b m R l Z C B B b W 9 1 b n Q s N X 0 m c X V v d D s s J n F 1 b 3 Q 7 U 2 V j d G l v b j E v R m F j d C B M b 2 F u L 1 J l b W 9 2 Z W Q g R X J y b 3 J z M S 5 7 R n V u Z G V k I E F t b 3 V u d C B J b n Y s N n 0 m c X V v d D s s J n F 1 b 3 Q 7 U 2 V j d G l v b j E v R m F j d C B M b 2 F u L 1 J l b W 9 2 Z W Q g R X J y b 3 J z M S 5 7 R G l z Y n V y c 2 V t Z W 5 0 I E R h d G U s N 3 0 m c X V v d D s s J n F 1 b 3 Q 7 U 2 V j d G l v b j E v R m F j d C B M b 2 F u L 1 J l b W 9 2 Z W Q g R X J y b 3 J z M S 5 7 T G 9 h b i B T d G F 0 d X M s O H 0 m c X V v d D s s J n F 1 b 3 Q 7 U 2 V j d G l v b j E v R m F j d C B M b 2 F u L 1 J l b W 9 2 Z W Q g R X J y b 3 J z M S 5 7 U m V w Y X l t Z W 5 0 I F R 5 c G U s O X 0 m c X V v d D s s J n F 1 b 3 Q 7 U 2 V j d G l v b j E v R G l t I F B y b 2 R 1 Y 3 Q v U m V t b 3 Z l Z C B F c n J v c n M x L n t Q c m 9 k d W N 0 I E l k L D B 9 J n F 1 b 3 Q 7 L C Z x d W 9 0 O 1 N l Y 3 R p b 2 4 x L 0 R p b S B Q c m 9 k d W N 0 L 1 J l b W 9 2 Z W Q g R X J y b 3 J z M S 5 7 U H V y c G 9 z Z S B D Y X R l Z 2 9 y e S w y f S Z x d W 9 0 O y w m c X V v d D t T Z W N 0 a W 9 u M S 9 E a W 0 g U H J v Z H V j d C 9 S Z W 1 v d m V k I E V y c m 9 y c z E u e 1 R l c m 0 s M 3 0 m c X V v d D s s J n F 1 b 3 Q 7 U 2 V j d G l v b j E v R G l t I F B y b 2 R 1 Y 3 Q v U m V t b 3 Z l Z C B F c n J v c n M x L n t J b n Q g U m F 0 Z S w 0 f S Z x d W 9 0 O y w m c X V v d D t T Z W N 0 a W 9 u M S 9 E a W 0 g U H J v Z H V j d C 9 S Z W 1 v d m V k I E V y c m 9 y c z E u e 0 d y Y W R l L D V 9 J n F 1 b 3 Q 7 L C Z x d W 9 0 O 1 N l Y 3 R p b 2 4 x L 0 R p b S B Q c m 9 k d W N 0 L 1 J l b W 9 2 Z W Q g R X J y b 3 J z M S 5 7 U 3 V i I E d y Y W R l L D Z 9 J n F 1 b 3 Q 7 L C Z x d W 9 0 O 1 N l Y 3 R p b 2 4 x L 0 1 l c m d l M S 9 D a G F u Z 2 V k I F R 5 c G U u e 1 l l Y X I s M T Z 9 J n F 1 b 3 Q 7 L C Z x d W 9 0 O 1 N l Y 3 R p b 2 4 x L 0 1 l c m d l M S 9 J b n N l c n R l Z C B E Y X k g T m F t Z S 5 7 R G F 5 I E 5 h b W U s M T d 9 J n F 1 b 3 Q 7 L C Z x d W 9 0 O 1 N l Y 3 R p b 2 4 x L 0 1 l c m d l M S 9 D a G F u Z 2 V k I F R 5 c G U x L n t E Y X k s M T h 9 J n F 1 b 3 Q 7 L C Z x d W 9 0 O 1 N l Y 3 R p b 2 4 x L 0 1 l c m d l M S 9 J b n N l c n R l Z C B G a X J z d C B D a G F y Y W N 0 Z X J z L n t N b 2 5 0 a C w y M H 0 m c X V v d D s s J n F 1 b 3 Q 7 U 2 V j d G l v b j E v R m F j d C B S Z X B h e W 1 l b n Q v Q 2 h h b m d l Z C B U e X B l L n t B Y 2 N v d W 5 0 I E l E L D B 9 J n F 1 b 3 Q 7 L C Z x d W 9 0 O 1 N l Y 3 R p b 2 4 x L 0 Z h Y 3 Q g U m V w Y X l t Z W 5 0 L 0 N o Y W 5 n Z W Q g V H l w Z S 5 7 V G 9 0 Y W w g U H l t b n Q s M X 0 m c X V v d D s s J n F 1 b 3 Q 7 U 2 V j d G l v b j E v R m F j d C B S Z X B h e W 1 l b n Q v Q 2 h h b m d l Z C B U e X B l L n t U b 3 R h b C B Q e W 1 u d C B p b n Y s M n 0 m c X V v d D s s J n F 1 b 3 Q 7 U 2 V j d G l v b j E v R m F j d C B S Z X B h e W 1 l b n Q v Q 2 h h b m d l Z C B U e X B l L n t U b 3 R h b C B S Z W M g U H J u Y 3 A s M 3 0 m c X V v d D s s J n F 1 b 3 Q 7 U 2 V j d G l v b j E v R m F j d C B S Z X B h e W 1 l b n Q v Q 2 h h b m d l Z C B U e X B l L n t U b 3 R h b C B G Z W V z L D R 9 J n F 1 b 3 Q 7 L C Z x d W 9 0 O 1 N l Y 3 R p b 2 4 x L 0 Z h Y 3 Q g U m V w Y X l t Z W 5 0 L 0 N o Y W 5 n Z W Q g V H l w Z S 5 7 V G 9 0 Y W w g U n J l Y y B p b n Q s N X 0 m c X V v d D s s J n F 1 b 3 Q 7 U 2 V j d G l v b j E v R m F j d C B S Z X B h e W 1 l b n Q v Q 2 h h b m d l Z C B U e X B l L n t J c y B E Z W x p b n F 1 Z W 5 0 I E x v Y W 4 s N n 0 m c X V v d D s s J n F 1 b 3 Q 7 U 2 V j d G l v b j E v R m F j d C B S Z X B h e W 1 l b n Q v Q 2 h h b m d l Z C B U e X B l L n t J c y B E Z W Z h d W x 0 I E x v Y W 4 s N 3 0 m c X V v d D s s J n F 1 b 3 Q 7 U 2 V j d G l v b j E v R m F j d C B S Z X B h e W 1 l b n Q v Q 2 h h b m d l Z C B U e X B l L n t E Z W x p b n E g M i B Z c n M s O H 0 m c X V v d D s s J n F 1 b 3 Q 7 U 2 V j d G l v b j E v R m F j d C B S Z X B h e W 1 l b n Q v Q 2 h h b m d l Z C B U e X B l L n t S Z X B h e W 1 l b n Q g Q m V o Y X Z p b 3 I s O X 0 m c X V v d D s s J n F 1 b 3 Q 7 U 2 V j d G l v b j E v R G l t I E J y Y W 5 j a C 9 D a G F u Z 2 V k I F R 5 c G U u e 0 J y Y W 5 j a C B O Y W 1 l L D B 9 J n F 1 b 3 Q 7 L C Z x d W 9 0 O 1 N l Y 3 R p b 2 4 x L 0 R p b S B C c m F u Y 2 g v Q 2 h h b m d l Z C B U e X B l L n t C Y W 5 r I E 5 h b W U s M X 0 m c X V v d D s s J n F 1 b 3 Q 7 U 2 V j d G l v b j E v R G l t I E J y Y W 5 j a C 9 D a G F u Z 2 V k I F R 5 c G U u e 1 J l Z 2 l v b i B O Y W 1 l L D J 9 J n F 1 b 3 Q 7 L C Z x d W 9 0 O 1 N l Y 3 R p b 2 4 x L 0 R p b S B C c m F u Y 2 g v Q 2 h h b m d l Z C B U e X B l L n t T d G F 0 Z S B B Y m J y L D N 9 J n F 1 b 3 Q 7 L C Z x d W 9 0 O 1 N l Y 3 R p b 2 4 x L 0 R p b S B C c m F u Y 2 g v Q 2 h h b m d l Z C B U e X B l L n t T d G F 0 Z S B B Y m J y L j E s N H 0 m c X V v d D s s J n F 1 b 3 Q 7 U 2 V j d G l v b j E v R G l t I E J y Y W 5 j a C 9 D a G F u Z 2 V k I F R 5 c G U u e 1 N 0 Y X R l I E 5 h b W U s N X 0 m c X V v d D s s J n F 1 b 3 Q 7 U 2 V j d G l v b j E v R G l t I E J y Y W 5 j a C 9 D a G F u Z 2 V k I F R 5 c G U u e 0 N p d H k s N n 0 m c X V v d D s s J n F 1 b 3 Q 7 U 2 V j d G l v b j E v R G l t I E J y Y W 5 j a C 9 D a G F u Z 2 V k I F R 5 c G U u e 0 N l b n R l c i B J Z C w 3 f S Z x d W 9 0 O y w m c X V v d D t T Z W N 0 a W 9 u M S 9 E a W 0 g Q n J h b m N o L 0 N o Y W 5 n Z W Q g V H l w Z S 5 7 Q k g g T m F t Z S w 4 f S Z x d W 9 0 O y w m c X V v d D t T Z W N 0 a W 9 u M S 9 E a W 0 g Q n J h b m N o L 0 N o Y W 5 n Z W Q g V H l w Z S 5 7 Q n J h b m N o I F B l c m Z v c m 1 h b m N l I E N h d G V n b 3 J 5 L D l 9 J n F 1 b 3 Q 7 L C Z x d W 9 0 O 1 N l Y 3 R p b 2 4 x L 0 R p b S B D b G l l b n Q v Q 2 h h b m d l Z C B U e X B l L n t D b G l l b n Q g a W Q s M H 0 m c X V v d D s s J n F 1 b 3 Q 7 U 2 V j d G l v b j E v R G l t I E N s a W V u d C 9 D a G F u Z 2 V k I F R 5 c G U u e 0 N s a W V u d C B O Y W 1 l L D F 9 J n F 1 b 3 Q 7 L C Z x d W 9 0 O 1 N l Y 3 R p b 2 4 x L 0 R p b S B D b G l l b n Q v Q 2 h h b m d l Z C B U e X B l L n t H Z W 5 k Z X I g S U Q s M n 0 m c X V v d D s s J n F 1 b 3 Q 7 U 2 V j d G l v b j E v R G l t I E N s a W V u d C 9 D a G F u Z 2 V k I F R 5 c G U u e 0 F n Z S w z f S Z x d W 9 0 O y w m c X V v d D t T Z W N 0 a W 9 u M S 9 E a W 0 g Q 2 x p Z W 5 0 L 0 N o Y W 5 n Z W Q g V H l w Z S 5 7 Q W d l I F 9 U L D R 9 J n F 1 b 3 Q 7 L C Z x d W 9 0 O 1 N l Y 3 R p b 2 4 x L 0 R p b S B D b G l l b n Q v Q 2 h h b m d l Z C B U e X B l L n t E Y X R l b 2 Y g Q m l y d G g s N X 0 m c X V v d D s s J n F 1 b 3 Q 7 U 2 V j d G l v b j E v R G l t I E N s a W V u d C 9 D a G F u Z 2 V k I F R 5 c G U u e 0 N h c 3 R l L D Z 9 J n F 1 b 3 Q 7 L C Z x d W 9 0 O 1 N l Y 3 R p b 2 4 x L 0 R p b S B D b G l l b n Q v Q 2 h h b m d l Z C B U e X B l L n t S Z W x p Z 2 l v b i w 3 f S Z x d W 9 0 O y w m c X V v d D t T Z W N 0 a W 9 u M S 9 E a W 0 g Q 2 x p Z W 5 0 L 0 N o Y W 5 n Z W Q g V H l w Z S 5 7 S G 9 t Z S B P d 2 5 l c n N o a X A s O H 0 m c X V v d D s s J n F 1 b 3 Q 7 U 2 V j d G l v b j E v R G l t I E N s a W V u d C 9 D a G F u Z 2 V k I F R 5 c G U u e 0 N s a W V u d C B J b m N v b W U g U m F u Z 2 U s O X 0 m c X V v d D s s J n F 1 b 3 Q 7 U 2 V j d G l v b j E v R G l t I E N s a W V u d C 9 D a G F u Z 2 V k I F R 5 c G U u e 0 V t c G x v e W 1 l b n Q g V H l w Z S w x M H 0 m c X V v d D s s J n F 1 b 3 Q 7 U 2 V j d G l v b j E v R G l t I E N s a W V u d C 9 D a G F u Z 2 V k I F R 5 c G U u e 0 N y Z W R p d C B T Y 2 9 y Z S w x M X 0 m c X V v d D t d L C Z x d W 9 0 O 1 J l b G F 0 a W 9 u c 2 h p c E l u Z m 8 m c X V v d D s 6 W 3 s m c X V v d D t r Z X l D b 2 x 1 b W 5 D b 3 V u d C Z x d W 9 0 O z o x L C Z x d W 9 0 O 2 t l e U N v b H V t b i Z x d W 9 0 O z o z L C Z x d W 9 0 O 2 9 0 a G V y S 2 V 5 Q 2 9 s d W 1 u S W R l b n R p d H k m c X V v d D s 6 J n F 1 b 3 Q 7 U 2 V j d G l v b j E v R G l t I F B y b 2 R 1 Y 3 Q v U m V t b 3 Z l Z C B F c n J v c n M x L n t Q c m 9 k d W N 0 I E l k L D B 9 J n F 1 b 3 Q 7 L C Z x d W 9 0 O 0 t l e U N v b H V t b k N v d W 5 0 J n F 1 b 3 Q 7 O j F 9 L H s m c X V v d D t r Z X l D b 2 x 1 b W 5 D b 3 V u d C Z x d W 9 0 O z o x L C Z x d W 9 0 O 2 t l e U N v b H V t b i Z x d W 9 0 O z o z L C Z x d W 9 0 O 2 9 0 a G V y S 2 V 5 Q 2 9 s d W 1 u S W R l b n R p d H k m c X V v d D s 6 J n F 1 b 3 Q 7 U 2 V j d G l v b j E v R G l t I F B y b 2 R 1 Y 3 Q v U m V t b 3 Z l Z C B F c n J v c n M x L n t Q c m 9 k d W N 0 I E l k L D B 9 J n F 1 b 3 Q 7 L C Z x d W 9 0 O 0 t l e U N v b H V t b k N v d W 5 0 J n F 1 b 3 Q 7 O j F 9 L H s m c X V v d D t r Z X l D b 2 x 1 b W 5 D b 3 V u d C Z x d W 9 0 O z o x L C Z x d W 9 0 O 2 t l e U N v b H V t b i Z x d W 9 0 O z o w L C Z x d W 9 0 O 2 9 0 a G V y S 2 V 5 Q 2 9 s d W 1 u S W R l b n R p d H k m c X V v d D s 6 J n F 1 b 3 Q 7 U 2 V j d G l v b j E v R m F j d C B S Z X B h e W 1 l b n Q v Q 2 h h b m d l Z C B U e X B l L n t B Y 2 N v d W 5 0 I E l E L D B 9 J n F 1 b 3 Q 7 L C Z x d W 9 0 O 0 t l e U N v b H V t b k N v d W 5 0 J n F 1 b 3 Q 7 O j F 9 L H s m c X V v d D t r Z X l D b 2 x 1 b W 5 D b 3 V u d C Z x d W 9 0 O z o x L C Z x d W 9 0 O 2 t l e U N v b H V t b i Z x d W 9 0 O z o y L C Z x d W 9 0 O 2 9 0 a G V y S 2 V 5 Q 2 9 s d W 1 u S W R l b n R p d H k m c X V v d D s 6 J n F 1 b 3 Q 7 U 2 V j d G l v b j E v R G l t I E J y Y W 5 j a C 9 D a G F u Z 2 V k I F R 5 c G U u e 0 J y Y W 5 j a C B O Y W 1 l L D B 9 J n F 1 b 3 Q 7 L C Z x d W 9 0 O 0 t l e U N v b H V t b k N v d W 5 0 J n F 1 b 3 Q 7 O j F 9 L H s m c X V v d D t r Z X l D b 2 x 1 b W 5 D b 3 V u d C Z x d W 9 0 O z o x L C Z x d W 9 0 O 2 t l e U N v b H V t b i Z x d W 9 0 O z o x L C Z x d W 9 0 O 2 9 0 a G V y S 2 V 5 Q 2 9 s d W 1 u S W R l b n R p d H k m c X V v d D s 6 J n F 1 b 3 Q 7 U 2 V j d G l v b j E v R G l t I E N s a W V u d C 9 D a G F u Z 2 V k I F R 5 c G U u e 0 N s a W V u d C B p Z C w w f S Z x d W 9 0 O y w m c X V v d D t L Z X l D b 2 x 1 b W 5 D b 3 V u d C Z x d W 9 0 O z o x f V 1 9 I i A v P j x F b n R y e S B U e X B l P S J G a W x s U 3 R h d H V z I i B W Y W x 1 Z T 0 i c 0 N v b X B s Z X R l I i A v P j x F b n R y e S B U e X B l P S J G a W x s Q 2 9 s d W 1 u T m F t Z X M i I F Z h b H V l P S J z W y Z x d W 9 0 O 0 F j Y 2 9 1 b n Q g S U Q m c X V v d D s s J n F 1 b 3 Q 7 Q 2 x p Z W 5 0 I G l k J n F 1 b 3 Q 7 L C Z x d W 9 0 O 0 J y Y W 5 j a C B O Y W 1 l J n F 1 b 3 Q 7 L C Z x d W 9 0 O 1 B y b 2 R 1 Y 3 Q g S W Q m c X V v d D s s J n F 1 b 3 Q 7 T G 9 h b i B B b W 9 1 b n Q m c X V v d D s s J n F 1 b 3 Q 7 R n V u Z G V k I E F t b 3 V u d C Z x d W 9 0 O y w m c X V v d D t G d W 5 k Z W Q g Q W 1 v d W 5 0 I E l u d i Z x d W 9 0 O y w m c X V v d D t E a X N i d X J z Z W 1 l b n Q g R G F 0 Z S Z x d W 9 0 O y w m c X V v d D t M b 2 F u I F N 0 Y X R 1 c y Z x d W 9 0 O y w m c X V v d D t S Z X B h e W 1 l b n Q g V H l w Z S Z x d W 9 0 O y w m c X V v d D t E a W 0 g U H J v Z H V j d C 4 x L l B y b 2 R 1 Y 3 Q g S W Q m c X V v d D s s J n F 1 b 3 Q 7 R G l t I F B y b 2 R 1 Y 3 Q u M S 5 Q d X J w b 3 N l I E N h d G V n b 3 J 5 J n F 1 b 3 Q 7 L C Z x d W 9 0 O 0 R p b S B Q c m 9 k d W N 0 L j E u V G V y b S Z x d W 9 0 O y w m c X V v d D t E a W 0 g U H J v Z H V j d C 4 x L k l u d C B S Y X R l J n F 1 b 3 Q 7 L C Z x d W 9 0 O 0 R p b S B Q c m 9 k d W N 0 L j E u R 3 J h Z G U m c X V v d D s s J n F 1 b 3 Q 7 R G l t I F B y b 2 R 1 Y 3 Q u M S 5 T d W I g R 3 J h Z G U m c X V v d D s s J n F 1 b 3 Q 7 W W V h c i Z x d W 9 0 O y w m c X V v d D t E Y X k g T m F t Z S Z x d W 9 0 O y w m c X V v d D t E Y X k m c X V v d D s s J n F 1 b 3 Q 7 T W 9 u d G g m c X V v d D s s J n F 1 b 3 Q 7 R m F j d C B S Z X B h e W 1 l b n Q u Q W N j b 3 V u d C B J R C Z x d W 9 0 O y w m c X V v d D t G Y W N 0 I F J l c G F 5 b W V u d C 5 U b 3 R h b C B Q e W 1 u d C Z x d W 9 0 O y w m c X V v d D t G Y W N 0 I F J l c G F 5 b W V u d C 5 U b 3 R h b C B Q e W 1 u d C B p b n Y m c X V v d D s s J n F 1 b 3 Q 7 R m F j d C B S Z X B h e W 1 l b n Q u V G 9 0 Y W w g U m V j I F B y b m N w J n F 1 b 3 Q 7 L C Z x d W 9 0 O 0 Z h Y 3 Q g U m V w Y X l t Z W 5 0 L l R v d G F s I E Z l Z X M m c X V v d D s s J n F 1 b 3 Q 7 R m F j d C B S Z X B h e W 1 l b n Q u V G 9 0 Y W w g U n J l Y y B p b n Q m c X V v d D s s J n F 1 b 3 Q 7 R m F j d C B S Z X B h e W 1 l b n Q u S X M g R G V s a W 5 x d W V u d C B M b 2 F u J n F 1 b 3 Q 7 L C Z x d W 9 0 O 0 Z h Y 3 Q g U m V w Y X l t Z W 5 0 L k l z I E R l Z m F 1 b H Q g T G 9 h b i Z x d W 9 0 O y w m c X V v d D t G Y W N 0 I F J l c G F 5 b W V u d C 5 E Z W x p b n E g M i B Z c n M m c X V v d D s s J n F 1 b 3 Q 7 R m F j d C B S Z X B h e W 1 l b n Q u U m V w Y X l t Z W 5 0 I E J l a G F 2 a W 9 y J n F 1 b 3 Q 7 L C Z x d W 9 0 O 0 R p b S B C c m F u Y 2 g u Q n J h b m N o I E 5 h b W U m c X V v d D s s J n F 1 b 3 Q 7 R G l t I E J y Y W 5 j a C 5 C Y W 5 r I E 5 h b W U m c X V v d D s s J n F 1 b 3 Q 7 R G l t I E J y Y W 5 j a C 5 S Z W d p b 2 4 g T m F t Z S Z x d W 9 0 O y w m c X V v d D t E a W 0 g Q n J h b m N o L l N 0 Y X R l I E F i Y n I m c X V v d D s s J n F 1 b 3 Q 7 R G l t I E J y Y W 5 j a C 5 T d G F 0 Z S B B Y m J y L j E m c X V v d D s s J n F 1 b 3 Q 7 R G l t I E J y Y W 5 j a C 5 T d G F 0 Z S B O Y W 1 l J n F 1 b 3 Q 7 L C Z x d W 9 0 O 0 R p b S B C c m F u Y 2 g u Q 2 l 0 e S Z x d W 9 0 O y w m c X V v d D t E a W 0 g Q n J h b m N o L k N l b n R l c i B J Z C Z x d W 9 0 O y w m c X V v d D t E a W 0 g Q n J h b m N o L k J I I E 5 h b W U m c X V v d D s s J n F 1 b 3 Q 7 R G l t I E J y Y W 5 j a C 5 C c m F u Y 2 g g U G V y Z m 9 y b W F u Y 2 U g Q 2 F 0 Z W d v c n k m c X V v d D s s J n F 1 b 3 Q 7 R G l t I E N s a W V u d C 5 D b G l l b n Q g a W Q m c X V v d D s s J n F 1 b 3 Q 7 R G l t I E N s a W V u d C 5 D b G l l b n Q g T m F t Z S Z x d W 9 0 O y w m c X V v d D t E a W 0 g Q 2 x p Z W 5 0 L k d l b m R l c i Z x d W 9 0 O y w m c X V v d D t E a W 0 g Q 2 x p Z W 5 0 L k F n Z S Z x d W 9 0 O y w m c X V v d D t E a W 0 g Q 2 x p Z W 5 0 L k F n Z S B f V C Z x d W 9 0 O y w m c X V v d D t E a W 0 g Q 2 x p Z W 5 0 L k R h d G V v Z i B C a X J 0 a C Z x d W 9 0 O y w m c X V v d D t E a W 0 g Q 2 x p Z W 5 0 L k N h c 3 R l J n F 1 b 3 Q 7 L C Z x d W 9 0 O 0 R p b S B D b G l l b n Q u U m V s a W d p b 2 4 m c X V v d D s s J n F 1 b 3 Q 7 R G l t I E N s a W V u d C 5 I b 2 1 l I E 9 3 b m V y c 2 h p c C Z x d W 9 0 O y w m c X V v d D t E a W 0 g Q 2 x p Z W 5 0 L k N s a W V u d C B J b m N v b W U g U m F u Z 2 U m c X V v d D s s J n F 1 b 3 Q 7 R G l t I E N s a W V u d C 5 F b X B s b 3 l t Z W 5 0 I F R 5 c G U m c X V v d D s s J n F 1 b 3 Q 7 R G l t I E N s a W V u d C 5 D c m V k a X Q g U 2 N v c m U m c X V v d D t d I i A v P j x F b n R y e S B U e X B l P S J G a W x s Q 2 9 s d W 1 u V H l w Z X M i I F Z h b H V l P S J z Q m d Z R 0 J n T U R B d 2 t H Q m d Z R 0 J n V U d C Z 1 l H Q m d Z R 0 F 3 T U R C U V V H Q m d N R 0 J n W U d C Z 1 l H Q m d Z R 0 J n W U d C Z 1 l E Q 1 F Z R 0 J n W U d B d z 0 9 I i A v P j x F b n R y e S B U e X B l P S J G a W x s T G F z d F V w Z G F 0 Z W Q i I F Z h b H V l P S J k M j A y N S 0 w O C 0 x O F Q x M T o z M T o y N i 4 2 O D M 4 O D M 4 W i I g L z 4 8 R W 5 0 c n k g V H l w Z T 0 i R m l s b E V y c m 9 y Q 2 9 1 b n Q i I F Z h b H V l P S J s M C I g L z 4 8 R W 5 0 c n k g V H l w Z T 0 i R m l s b E V y c m 9 y Q 2 9 k Z S I g V m F s d W U 9 I n N V b m t u b 3 d u I i A v P j x F b n R y e S B U e X B l P S J G a W x s Q 2 9 1 b n Q i I F Z h b H V l P S J s M T E 1 N D U i I C 8 + P E V u d H J 5 I F R 5 c G U 9 I k F k Z G V k V G 9 E Y X R h T W 9 k Z W w i I F Z h b H V l P S J s M S I g L z 4 8 R W 5 0 c n k g V H l w Z T 0 i U X V l c n l J R C I g V m F s d W U 9 I n M 1 Z W M y Z T h i Y y 0 5 M j R m L T R i O T E t O D d h N C 1 i N G Z l N m F j Y z c x N W E i I C 8 + P C 9 T d G F i b G V F b n R y a W V z P j w v S X R l b T 4 8 S X R l b T 4 8 S X R l b U x v Y 2 F 0 a W 9 u P j x J d G V t V H l w Z T 5 G b 3 J t d W x h P C 9 J d G V t V H l w Z T 4 8 S X R l b V B h d G g + U 2 V j d G l v b j E v T W V y Z 2 U x L 1 N v d X J j Z T w v S X R l b V B h d G g + P C 9 J d G V t T G 9 j Y X R p b 2 4 + P F N 0 Y W J s Z U V u d H J p Z X M g L z 4 8 L 0 l 0 Z W 0 + P E l 0 Z W 0 + P E l 0 Z W 1 M b 2 N h d G l v b j 4 8 S X R l b V R 5 c G U + R m 9 y b X V s Y T w v S X R l b V R 5 c G U + P E l 0 Z W 1 Q Y X R o P l N l Y 3 R p b 2 4 x L 0 1 l c m d l M S 9 F e H B h b m R l Z C U y M E R p b S U y M F B y b 2 R 1 Y 3 Q u M T w v S X R l b V B h d G g + P C 9 J d G V t T G 9 j Y X R p b 2 4 + P F N 0 Y W J s Z U V u d H J p Z X M g L z 4 8 L 0 l 0 Z W 0 + P E l 0 Z W 0 + P E l 0 Z W 1 M b 2 N h d G l v b j 4 8 S X R l b V R 5 c G U + R m 9 y b X V s Y T w v S X R l b V R 5 c G U + P E l 0 Z W 1 Q Y X R o P l N l Y 3 R p b 2 4 x L 0 1 l c m d l M S 9 S Z W 1 v d m V k J T I w Q 2 9 s d W 1 u c z w v S X R l b V B h d G g + P C 9 J d G V t T G 9 j Y X R p b 2 4 + P F N 0 Y W J s Z U V u d H J p Z X M g L z 4 8 L 0 l 0 Z W 0 + P E l 0 Z W 0 + P E l 0 Z W 1 M b 2 N h d G l v b j 4 8 S X R l b V R 5 c G U + R m 9 y b X V s Y T w v S X R l b V R 5 c G U + P E l 0 Z W 1 Q Y X R o P l N l Y 3 R p b 2 4 x L 0 R p b S U y M E N s a W V u d C 9 J b n N l c n R l Z C U y M E R h e T w v S X R l b V B h d G g + P C 9 J d G V t T G 9 j Y X R p b 2 4 + P F N 0 Y W J s Z U V u d H J p Z X M g L z 4 8 L 0 l 0 Z W 0 + P E l 0 Z W 0 + P E l 0 Z W 1 M b 2 N h d G l v b j 4 8 S X R l b V R 5 c G U + R m 9 y b X V s Y T w v S X R l b V R 5 c G U + P E l 0 Z W 1 Q Y X R o P l N l Y 3 R p b 2 4 x L 0 R p b S U y M E N s a W V u d C 9 S Z W 1 v d m V k J T I w Q 2 9 s d W 1 u c z w v S X R l b V B h d G g + P C 9 J d G V t T G 9 j Y X R p b 2 4 + P F N 0 Y W J s Z U V u d H J p Z X M g L z 4 8 L 0 l 0 Z W 0 + P E l 0 Z W 0 + P E l 0 Z W 1 M b 2 N h d G l v b j 4 8 S X R l b V R 5 c G U + R m 9 y b X V s Y T w v S X R l b V R 5 c G U + P E l 0 Z W 1 Q Y X R o P l N l Y 3 R p b 2 4 x L 0 1 l c m d l M S 9 J b n N l c n R l Z C U y M F l l Y X I 8 L 0 l 0 Z W 1 Q Y X R o P j w v S X R l b U x v Y 2 F 0 a W 9 u P j x T d G F i b G V F b n R y a W V z I C 8 + P C 9 J d G V t P j x J d G V t P j x J d G V t T G 9 j Y X R p b 2 4 + P E l 0 Z W 1 U e X B l P k Z v c m 1 1 b G E 8 L 0 l 0 Z W 1 U e X B l P j x J d G V t U G F 0 a D 5 T Z W N 0 a W 9 u M S 9 N Z X J n Z T E v Q 2 h h b m d l Z C U y M F R 5 c G U 8 L 0 l 0 Z W 1 Q Y X R o P j w v S X R l b U x v Y 2 F 0 a W 9 u P j x T d G F i b G V F b n R y a W V z I C 8 + P C 9 J d G V t P j x J d G V t P j x J d G V t T G 9 j Y X R p b 2 4 + P E l 0 Z W 1 U e X B l P k Z v c m 1 1 b G E 8 L 0 l 0 Z W 1 U e X B l P j x J d G V t U G F 0 a D 5 T Z W N 0 a W 9 u M S 9 N Z X J n Z T E v S W 5 z Z X J 0 Z W Q l M j B E Y X k l M j B O Y W 1 l P C 9 J d G V t U G F 0 a D 4 8 L 0 l 0 Z W 1 M b 2 N h d G l v b j 4 8 U 3 R h Y m x l R W 5 0 c m l l c y A v P j w v S X R l b T 4 8 S X R l b T 4 8 S X R l b U x v Y 2 F 0 a W 9 u P j x J d G V t V H l w Z T 5 G b 3 J t d W x h P C 9 J d G V t V H l w Z T 4 8 S X R l b V B h d G g + U 2 V j d G l v b j E v T W V y Z 2 U x L 0 l u c 2 V y d G V k J T I w R G F 5 P C 9 J d G V t U G F 0 a D 4 8 L 0 l 0 Z W 1 M b 2 N h d G l v b j 4 8 U 3 R h Y m x l R W 5 0 c m l l c y A v P j w v S X R l b T 4 8 S X R l b T 4 8 S X R l b U x v Y 2 F 0 a W 9 u P j x J d G V t V H l w Z T 5 G b 3 J t d W x h P C 9 J d G V t V H l w Z T 4 8 S X R l b V B h d G g + U 2 V j d G l v b j E v T W V y Z 2 U x L 0 N o Y W 5 n Z W Q l M j B U e X B l M T w v S X R l b V B h d G g + P C 9 J d G V t T G 9 j Y X R p b 2 4 + P F N 0 Y W J s Z U V u d H J p Z X M g L z 4 8 L 0 l 0 Z W 0 + P E l 0 Z W 0 + P E l 0 Z W 1 M b 2 N h d G l v b j 4 8 S X R l b V R 5 c G U + R m 9 y b X V s Y T w v S X R l b V R 5 c G U + P E l 0 Z W 1 Q Y X R o P l N l Y 3 R p b 2 4 x L 0 1 l c m d l M S 9 J b n N l c n R l Z C U y M E 1 v b n R o P C 9 J d G V t U G F 0 a D 4 8 L 0 l 0 Z W 1 M b 2 N h d G l v b j 4 8 U 3 R h Y m x l R W 5 0 c m l l c y A v P j w v S X R l b T 4 8 S X R l b T 4 8 S X R l b U x v Y 2 F 0 a W 9 u P j x J d G V t V H l w Z T 5 G b 3 J t d W x h P C 9 J d G V t V H l w Z T 4 8 S X R l b V B h d G g + U 2 V j d G l v b j E v T W V y Z 2 U x L 1 J l b W 9 2 Z W Q l M j B D b 2 x 1 b W 5 z M T w v S X R l b V B h d G g + P C 9 J d G V t T G 9 j Y X R p b 2 4 + P F N 0 Y W J s Z U V u d H J p Z X M g L z 4 8 L 0 l 0 Z W 0 + P E l 0 Z W 0 + P E l 0 Z W 1 M b 2 N h d G l v b j 4 8 S X R l b V R 5 c G U + R m 9 y b X V s Y T w v S X R l b V R 5 c G U + P E l 0 Z W 1 Q Y X R o P l N l Y 3 R p b 2 4 x L 0 1 l c m d l M S 9 J b n N l c n R l Z C U y M E 1 v b n R o J T I w T m F t Z T w v S X R l b V B h d G g + P C 9 J d G V t T G 9 j Y X R p b 2 4 + P F N 0 Y W J s Z U V u d H J p Z X M g L z 4 8 L 0 l 0 Z W 0 + P E l 0 Z W 0 + P E l 0 Z W 1 M b 2 N h d G l v b j 4 8 S X R l b V R 5 c G U + R m 9 y b X V s Y T w v S X R l b V R 5 c G U + P E l 0 Z W 1 Q Y X R o P l N l Y 3 R p b 2 4 x L 0 1 l c m d l M S 9 J b n N l c n R l Z C U y M E Z p c n N 0 J T I w Q 2 h h c m F j d G V y c z w v S X R l b V B h d G g + P C 9 J d G V t T G 9 j Y X R p b 2 4 + P F N 0 Y W J s Z U V u d H J p Z X M g L z 4 8 L 0 l 0 Z W 0 + P E l 0 Z W 0 + P E l 0 Z W 1 M b 2 N h d G l v b j 4 8 S X R l b V R 5 c G U + R m 9 y b X V s Y T w v S X R l b V R 5 c G U + P E l 0 Z W 1 Q Y X R o P l N l Y 3 R p b 2 4 x L 0 1 l c m d l M S 9 S Z W 1 v d m V k J T I w Q 2 9 s d W 1 u c z I 8 L 0 l 0 Z W 1 Q Y X R o P j w v S X R l b U x v Y 2 F 0 a W 9 u P j x T d G F i b G V F b n R y a W V z I C 8 + P C 9 J d G V t P j x J d G V t P j x J d G V t T G 9 j Y X R p b 2 4 + P E l 0 Z W 1 U e X B l P k Z v c m 1 1 b G E 8 L 0 l 0 Z W 1 U e X B l P j x J d G V t U G F 0 a D 5 T Z W N 0 a W 9 u M S 9 N Z X J n Z T E v T W V y Z 2 V k J T I w U X V l c m l l c z w v S X R l b V B h d G g + P C 9 J d G V t T G 9 j Y X R p b 2 4 + P F N 0 Y W J s Z U V u d H J p Z X M g L z 4 8 L 0 l 0 Z W 0 + P E l 0 Z W 0 + P E l 0 Z W 1 M b 2 N h d G l v b j 4 8 S X R l b V R 5 c G U + R m 9 y b X V s Y T w v S X R l b V R 5 c G U + P E l 0 Z W 1 Q Y X R o P l N l Y 3 R p b 2 4 x L 0 1 l c m d l M S 9 F e H B h b m R l Z C U y M E Z h Y 3 Q l M j B S Z X B h e W 1 l b n Q 8 L 0 l 0 Z W 1 Q Y X R o P j w v S X R l b U x v Y 2 F 0 a W 9 u P j x T d G F i b G V F b n R y a W V z I C 8 + P C 9 J d G V t P j x J d G V t P j x J d G V t T G 9 j Y X R p b 2 4 + P E l 0 Z W 1 U e X B l P k Z v c m 1 1 b G E 8 L 0 l 0 Z W 1 U e X B l P j x J d G V t U G F 0 a D 5 T Z W N 0 a W 9 u M S 9 E a W 0 l M j B C c m F u Y 2 g v U m V t b 3 Z l Z C U y M E R 1 c G x p Y 2 F 0 Z X M 8 L 0 l 0 Z W 1 Q Y X R o P j w v S X R l b U x v Y 2 F 0 a W 9 u P j x T d G F i b G V F b n R y a W V z I C 8 + P C 9 J d G V t P j x J d G V t P j x J d G V t T G 9 j Y X R p b 2 4 + P E l 0 Z W 1 U e X B l P k Z v c m 1 1 b G E 8 L 0 l 0 Z W 1 U e X B l P j x J d G V t U G F 0 a D 5 T Z W N 0 a W 9 u M S 9 N Z X J n Z T E v T W V y Z 2 V k J T I w U X V l c m l l c z E 8 L 0 l 0 Z W 1 Q Y X R o P j w v S X R l b U x v Y 2 F 0 a W 9 u P j x T d G F i b G V F b n R y a W V z I C 8 + P C 9 J d G V t P j x J d G V t P j x J d G V t T G 9 j Y X R p b 2 4 + P E l 0 Z W 1 U e X B l P k Z v c m 1 1 b G E 8 L 0 l 0 Z W 1 U e X B l P j x J d G V t U G F 0 a D 5 T Z W N 0 a W 9 u M S 9 N Z X J n Z T E v R X h w Y W 5 k Z W Q l M j B E a W 0 l M j B C c m F u Y 2 g 8 L 0 l 0 Z W 1 Q Y X R o P j w v S X R l b U x v Y 2 F 0 a W 9 u P j x T d G F i b G V F b n R y a W V z I C 8 + P C 9 J d G V t P j x J d G V t P j x J d G V t T G 9 j Y X R p b 2 4 + P E l 0 Z W 1 U e X B l P k Z v c m 1 1 b G E 8 L 0 l 0 Z W 1 U e X B l P j x J d G V t U G F 0 a D 5 T Z W N 0 a W 9 u M S 9 N Z X J n Z T E v T W V y Z 2 V k J T I w U X V l c m l l c z I 8 L 0 l 0 Z W 1 Q Y X R o P j w v S X R l b U x v Y 2 F 0 a W 9 u P j x T d G F i b G V F b n R y a W V z I C 8 + P C 9 J d G V t P j x J d G V t P j x J d G V t T G 9 j Y X R p b 2 4 + P E l 0 Z W 1 U e X B l P k Z v c m 1 1 b G E 8 L 0 l 0 Z W 1 U e X B l P j x J d G V t U G F 0 a D 5 T Z W N 0 a W 9 u M S 9 N Z X J n Z T E v R X h w Y W 5 k Z W Q l M j B E a W 0 l M j B D b G l l b n Q 8 L 0 l 0 Z W 1 Q Y X R o P j w v S X R l b U x v Y 2 F 0 a W 9 u P j x T d G F i b G V F b n R y a W V z I C 8 + P C 9 J d G V t P j w v S X R l b X M + P C 9 M b 2 N h b F B h Y 2 t h Z 2 V N Z X R h Z G F 0 Y U Z p b G U + F g A A A F B L B Q Y A A A A A A A A A A A A A A A A A A A A A A A A m A Q A A A Q A A A N C M n d 8 B F d E R j H o A w E / C l + s B A A A A 8 6 y W h X E m X U q 2 Y 6 O g X V b w A g A A A A A C A A A A A A A Q Z g A A A A E A A C A A A A B / t b t j H N 2 E I k g o q R B f 3 2 h w f G + / 0 q / f 8 w L a e O a / j W f V i A A A A A A O g A A A A A I A A C A A A A A E p L z o K 5 6 1 O J 2 L 8 5 p N o p b 6 2 M o 0 z k j y m O W C f T / E A 2 u t Y V A A A A A / 4 i D V I L Y J v 8 B r G L i u 4 p z 9 k g x e 6 5 V T Q R G 0 T j J Z B K a v H g I Q 3 o i L 6 8 Y M R v x R 0 R 2 d X h X S C B l c y 7 i H c 6 0 B S w h 3 W N c j H 0 w k 8 G e j i A m V a h L G 5 B 0 c f 0 A A A A B 1 W I U L 6 d b D i L E k R J A h F e H J s b T l L N h J 9 7 e v 0 1 Q H J k w a C j U 7 D s 4 R I 1 M 9 M U k y / O H x A x L H H 4 4 M f o P p u c q J Y 6 q q l E w F < / D a t a M a s h u p > 
</file>

<file path=customXml/item15.xml>��< ? x m l   v e r s i o n = " 1 . 0 "   e n c o d i n g = " U T F - 1 6 " ? > < G e m i n i   x m l n s = " h t t p : / / g e m i n i / p i v o t c u s t o m i z a t i o n / T a b l e X M L _ F a c t   R e p a y m e n t _ 9 a 4 2 f 8 2 9 - b 9 e 7 - 4 3 6 6 - 8 3 4 0 - 2 8 a 0 0 0 7 d 8 b 0 5 " > < C u s t o m C o n t e n t > < ! [ C D A T A [ < T a b l e W i d g e t G r i d S e r i a l i z a t i o n   x m l n s : x s d = " h t t p : / / w w w . w 3 . o r g / 2 0 0 1 / X M L S c h e m a "   x m l n s : x s i = " h t t p : / / w w w . w 3 . o r g / 2 0 0 1 / X M L S c h e m a - i n s t a n c e " > < C o l u m n S u g g e s t e d T y p e   / > < C o l u m n F o r m a t   / > < C o l u m n A c c u r a c y   / > < C o l u m n C u r r e n c y S y m b o l   / > < C o l u m n P o s i t i v e P a t t e r n   / > < C o l u m n N e g a t i v e P a t t e r n   / > < C o l u m n W i d t h s > < i t e m > < k e y > < s t r i n g > A c c o u n t   I D < / s t r i n g > < / k e y > < v a l u e > < i n t > 1 2 8 < / i n t > < / v a l u e > < / i t e m > < i t e m > < k e y > < s t r i n g > T o t a l   P y m n t < / s t r i n g > < / k e y > < v a l u e > < i n t > 1 3 3 < / i n t > < / v a l u e > < / i t e m > < i t e m > < k e y > < s t r i n g > T o t a l   P y m n t   i n v < / s t r i n g > < / k e y > < v a l u e > < i n t > 1 6 0 < / i n t > < / v a l u e > < / i t e m > < i t e m > < k e y > < s t r i n g > T o t a l   R e c   P r n c p < / s t r i n g > < / k e y > < v a l u e > < i n t > 1 5 9 < / i n t > < / v a l u e > < / i t e m > < i t e m > < k e y > < s t r i n g > T o t a l   F e e s < / s t r i n g > < / k e y > < v a l u e > < i n t > 1 1 8 < / i n t > < / v a l u e > < / i t e m > < i t e m > < k e y > < s t r i n g > T o t a l   R r e c   i n t < / s t r i n g > < / k e y > < v a l u e > < i n t > 1 4 1 < / i n t > < / v a l u e > < / i t e m > < i t e m > < k e y > < s t r i n g > I s   D e l i n q u e n t   L o a n < / s t r i n g > < / k e y > < v a l u e > < i n t > 1 8 6 < / i n t > < / v a l u e > < / i t e m > < i t e m > < k e y > < s t r i n g > I s   D e f a u l t   L o a n < / s t r i n g > < / k e y > < v a l u e > < i n t > 1 5 8 < / i n t > < / v a l u e > < / i t e m > < i t e m > < k e y > < s t r i n g > D e l i n q   2   Y r s < / s t r i n g > < / k e y > < v a l u e > < i n t > 1 3 3 < / i n t > < / v a l u e > < / i t e m > < i t e m > < k e y > < s t r i n g > R e p a y m e n t   B e h a v i o r < / s t r i n g > < / k e y > < v a l u e > < i n t > 2 0 2 < / i n t > < / v a l u e > < / i t e m > < / C o l u m n W i d t h s > < C o l u m n D i s p l a y I n d e x > < i t e m > < k e y > < s t r i n g > A c c o u n t   I D < / s t r i n g > < / k e y > < v a l u e > < i n t > 0 < / i n t > < / v a l u e > < / i t e m > < i t e m > < k e y > < s t r i n g > T o t a l   P y m n t < / s t r i n g > < / k e y > < v a l u e > < i n t > 1 < / i n t > < / v a l u e > < / i t e m > < i t e m > < k e y > < s t r i n g > T o t a l   P y m n t   i n v < / s t r i n g > < / k e y > < v a l u e > < i n t > 2 < / i n t > < / v a l u e > < / i t e m > < i t e m > < k e y > < s t r i n g > T o t a l   R e c   P r n c p < / s t r i n g > < / k e y > < v a l u e > < i n t > 3 < / i n t > < / v a l u e > < / i t e m > < i t e m > < k e y > < s t r i n g > T o t a l   F e e s < / s t r i n g > < / k e y > < v a l u e > < i n t > 4 < / i n t > < / v a l u e > < / i t e m > < i t e m > < k e y > < s t r i n g > T o t a l   R r e c   i n t < / s t r i n g > < / k e y > < v a l u e > < i n t > 5 < / i n t > < / v a l u e > < / i t e m > < i t e m > < k e y > < s t r i n g > I s   D e l i n q u e n t   L o a n < / s t r i n g > < / k e y > < v a l u e > < i n t > 6 < / i n t > < / v a l u e > < / i t e m > < i t e m > < k e y > < s t r i n g > I s   D e f a u l t   L o a n < / s t r i n g > < / k e y > < v a l u e > < i n t > 7 < / i n t > < / v a l u e > < / i t e m > < i t e m > < k e y > < s t r i n g > D e l i n q   2   Y r s < / s t r i n g > < / k e y > < v a l u e > < i n t > 8 < / i n t > < / v a l u e > < / i t e m > < i t e m > < k e y > < s t r i n g > R e p a y m e n t   B e h a v i o r < / 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M a n u a l C a l c M o d e " > < C u s t o m C o n t e n t > < ! [ C D A T A [ F a l s e ] ] > < / 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T a b l e X M L _ S h e e t 1 _ b 3 8 5 a c c 5 - 2 b 6 7 - 4 5 1 3 - a 3 d b - f 0 d 5 2 e 6 8 b f d 0 " > < 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 1 4 0 < / i n t > < / v a l u e > < / i t e m > < i t e m > < k e y > < s t r i n g > C u s t o m e r   N a m e < / s t r i n g > < / k e y > < v a l u e > < i n t > 1 6 7 < / i n t > < / v a l u e > < / i t e m > < i t e m > < k e y > < s t r i n g > A c c o u n t   N u m b e r < / s t r i n g > < / k e y > < v a l u e > < i n t > 1 7 3 < / i n t > < / v a l u e > < / i t e m > < i t e m > < k e y > < s t r i n g > T r a n s a c t i o n   D a t e < / s t r i n g > < / k e y > < v a l u e > < i n t > 1 7 3 < / i n t > < / v a l u e > < / i t e m > < i t e m > < k e y > < s t r i n g > T r a n s a c t i o n   T y p e < / s t r i n g > < / k e y > < v a l u e > < i n t > 1 7 3 < / i n t > < / v a l u e > < / i t e m > < i t e m > < k e y > < s t r i n g > A m o u n t < / s t r i n g > < / k e y > < v a l u e > < i n t > 1 0 5 < / i n t > < / v a l u e > < / i t e m > < i t e m > < k e y > < s t r i n g > B a l a n c e < / s t r i n g > < / k e y > < v a l u e > < i n t > 1 0 2 < / i n t > < / v a l u e > < / i t e m > < i t e m > < k e y > < s t r i n g > D e s c r i p t i o n < / s t r i n g > < / k e y > < v a l u e > < i n t > 1 3 2 < / i n t > < / v a l u e > < / i t e m > < i t e m > < k e y > < s t r i n g > B r a n c h < / s t r i n g > < / k e y > < v a l u e > < i n t > 9 7 < / i n t > < / v a l u e > < / i t e m > < i t e m > < k e y > < s t r i n g > T r a n s a c t i o n   M e t h o d < / s t r i n g > < / k e y > < v a l u e > < i n t > 1 9 8 < / i n t > < / v a l u e > < / i t e m > < i t e m > < k e y > < s t r i n g > C u r r e n c y < / s t r i n g > < / k e y > < v a l u e > < i n t > 1 1 3 < / i n t > < / v a l u e > < / i t e m > < i t e m > < k e y > < s t r i n g > B a n k   N a m e < / s t r i n g > < / k e y > < v a l u e > < i n t > 1 3 0 < / i n t > < / v a l u e > < / i t e m > < / C o l u m n W i d t h s > < C o l u m n D i s p l a y I n d e x > < i t e m > < k e y > < s t r i n g > C u s t o m e r   I D < / s t r i n g > < / k e y > < v a l u e > < i n t > 0 < / i n t > < / v a l u e > < / i t e m > < i t e m > < k e y > < s t r i n g > C u s t o m e r   N a m e < / s t r i n g > < / k e y > < v a l u e > < i n t > 1 < / i n t > < / v a l u e > < / i t e m > < i t e m > < k e y > < s t r i n g > A c c o u n t   N u m b e r < / s t r i n g > < / k e y > < v a l u e > < i n t > 2 < / i n t > < / v a l u e > < / i t e m > < i t e m > < k e y > < s t r i n g > T r a n s a c t i o n   D a t e < / s t r i n g > < / k e y > < v a l u e > < i n t > 3 < / i n t > < / v a l u e > < / i t e m > < i t e m > < k e y > < s t r i n g > T r a n s a c t i o n   T y p e < / s t r i n g > < / k e y > < v a l u e > < i n t > 4 < / i n t > < / v a l u e > < / i t e m > < i t e m > < k e y > < s t r i n g > A m o u n t < / s t r i n g > < / k e y > < v a l u e > < i n t > 5 < / i n t > < / v a l u e > < / i t e m > < i t e m > < k e y > < s t r i n g > B a l a n c e < / s t r i n g > < / k e y > < v a l u e > < i n t > 6 < / i n t > < / v a l u e > < / i t e m > < i t e m > < k e y > < s t r i n g > D e s c r i p t i o n < / s t r i n g > < / k e y > < v a l u e > < i n t > 7 < / i n t > < / v a l u e > < / i t e m > < i t e m > < k e y > < s t r i n g > B r a n c h < / s t r i n g > < / k e y > < v a l u e > < i n t > 8 < / i n t > < / v a l u e > < / i t e m > < i t e m > < k e y > < s t r i n g > T r a n s a c t i o n   M e t h o d < / s t r i n g > < / k e y > < v a l u e > < i n t > 9 < / i n t > < / v a l u e > < / i t e m > < i t e m > < k e y > < s t r i n g > C u r r e n c y < / s t r i n g > < / k e y > < v a l u e > < i n t > 1 0 < / i n t > < / v a l u e > < / i t e m > < i t e m > < k e y > < s t r i n g > B a n k   N a m e < / s t r i n g > < / k e y > < v a l u e > < i n t > 1 1 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xml>��< ? x m l   v e r s i o n = " 1 . 0 "   e n c o d i n g = " U T F - 1 6 " ? > < G e m i n i   x m l n s = " h t t p : / / g e m i n i / p i v o t c u s t o m i z a t i o n / T a b l e C o u n t I n S a n d b o x " > < C u s t o m C o n t e n t > 8 < / C u s t o m C o n t e n t > < / G e m i n i > 
</file>

<file path=customXml/item20.xml>��< ? x m l   v e r s i o n = " 1 . 0 "   e n c o d i n g = " U T F - 1 6 " ? > < G e m i n i   x m l n s = " h t t p : / / g e m i n i / p i v o t c u s t o m i z a t i o n / I s S a n d b o x E m b e d d e d " > < C u s t o m C o n t e n t > < ! [ C D A T A [ y e s ] ] > < / C u s t o m C o n t e n t > < / G e m i n i > 
</file>

<file path=customXml/item21.xml>��< ? x m l   v e r s i o n = " 1 . 0 "   e n c o d i n g = " U T F - 1 6 " ? > < G e m i n i   x m l n s = " h t t p : / / g e m i n i / p i v o t c u s t o m i z a t i o n / T a b l e X M L _ D i m   B r a n c h _ f 3 c e 1 a 2 5 - c 4 5 b - 4 c 7 2 - 8 4 d a - b 1 2 b a f e c b c 7 8 " > < C u s t o m C o n t e n t > < ! [ C D A T A [ < T a b l e W i d g e t G r i d S e r i a l i z a t i o n   x m l n s : x s d = " h t t p : / / w w w . w 3 . o r g / 2 0 0 1 / X M L S c h e m a "   x m l n s : x s i = " h t t p : / / w w w . w 3 . o r g / 2 0 0 1 / X M L S c h e m a - i n s t a n c e " > < C o l u m n S u g g e s t e d T y p e   / > < C o l u m n F o r m a t   / > < C o l u m n A c c u r a c y   / > < C o l u m n C u r r e n c y S y m b o l   / > < C o l u m n P o s i t i v e P a t t e r n   / > < C o l u m n N e g a t i v e P a t t e r n   / > < C o l u m n W i d t h s > < i t e m > < k e y > < s t r i n g > B r a n c h   N a m e < / s t r i n g > < / k e y > < v a l u e > < i n t > 1 4 6 < / i n t > < / v a l u e > < / i t e m > < i t e m > < k e y > < s t r i n g > B a n k   N a m e < / s t r i n g > < / k e y > < v a l u e > < i n t > 1 3 0 < / i n t > < / v a l u e > < / i t e m > < i t e m > < k e y > < s t r i n g > R e g i o n   N a m e < / s t r i n g > < / k e y > < v a l u e > < i n t > 1 4 4 < / i n t > < / v a l u e > < / i t e m > < i t e m > < k e y > < s t r i n g > S t a t e   A b b r < / s t r i n g > < / k e y > < v a l u e > < i n t > 1 2 4 < / i n t > < / v a l u e > < / i t e m > < i t e m > < k e y > < s t r i n g > S t a t e   A b b r . 1 < / s t r i n g > < / k e y > < v a l u e > < i n t > 1 3 7 < / i n t > < / v a l u e > < / i t e m > < i t e m > < k e y > < s t r i n g > S t a t e   N a m e < / s t r i n g > < / k e y > < v a l u e > < i n t > 1 3 1 < / i n t > < / v a l u e > < / i t e m > < i t e m > < k e y > < s t r i n g > C i t y < / s t r i n g > < / k e y > < v a l u e > < i n t > 7 2 < / i n t > < / v a l u e > < / i t e m > < i t e m > < k e y > < s t r i n g > C e n t e r   I d < / s t r i n g > < / k e y > < v a l u e > < i n t > 1 1 4 < / i n t > < / v a l u e > < / i t e m > < i t e m > < k e y > < s t r i n g > B H   N a m e < / s t r i n g > < / k e y > < v a l u e > < i n t > 1 1 4 < / i n t > < / v a l u e > < / i t e m > < i t e m > < k e y > < s t r i n g > B r a n c h   P e r f o r m a n c e   C a t e g o r y < / s t r i n g > < / k e y > < v a l u e > < i n t > 2 7 4 < / i n t > < / v a l u e > < / i t e m > < / C o l u m n W i d t h s > < C o l u m n D i s p l a y I n d e x > < i t e m > < k e y > < s t r i n g > B r a n c h   N a m e < / s t r i n g > < / k e y > < v a l u e > < i n t > 0 < / i n t > < / v a l u e > < / i t e m > < i t e m > < k e y > < s t r i n g > B a n k   N a m e < / s t r i n g > < / k e y > < v a l u e > < i n t > 1 < / i n t > < / v a l u e > < / i t e m > < i t e m > < k e y > < s t r i n g > R e g i o n   N a m e < / s t r i n g > < / k e y > < v a l u e > < i n t > 2 < / i n t > < / v a l u e > < / i t e m > < i t e m > < k e y > < s t r i n g > S t a t e   A b b r < / s t r i n g > < / k e y > < v a l u e > < i n t > 3 < / i n t > < / v a l u e > < / i t e m > < i t e m > < k e y > < s t r i n g > S t a t e   A b b r . 1 < / s t r i n g > < / k e y > < v a l u e > < i n t > 4 < / i n t > < / v a l u e > < / i t e m > < i t e m > < k e y > < s t r i n g > S t a t e   N a m e < / s t r i n g > < / k e y > < v a l u e > < i n t > 5 < / i n t > < / v a l u e > < / i t e m > < i t e m > < k e y > < s t r i n g > C i t y < / s t r i n g > < / k e y > < v a l u e > < i n t > 6 < / i n t > < / v a l u e > < / i t e m > < i t e m > < k e y > < s t r i n g > C e n t e r   I d < / s t r i n g > < / k e y > < v a l u e > < i n t > 7 < / i n t > < / v a l u e > < / i t e m > < i t e m > < k e y > < s t r i n g > B H   N a m e < / s t r i n g > < / k e y > < v a l u e > < i n t > 8 < / i n t > < / v a l u e > < / i t e m > < i t e m > < k e y > < s t r i n g > B r a n c h   P e r f o r m a n c e   C a t e g o r y < / s t r i n g > < / k e y > < v a l u e > < i n t > 9 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 2 0 2 5 - 0 8 - 2 1 T 0 2 : 0 6 : 1 3 . 4 5 6 2 3 9 5 + 0 5 : 3 0 < / L a s t P r o c e s s e d T i m e > < / D a t a M o d e l i n g S a n d b o x . S e r i a l i z e d S a n d b o x E r r o r C a c h e > ] ] > < / C u s t o m C o n t e n t > < / G e m i n i > 
</file>

<file path=customXml/item23.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 x m l n s : i = " h t t p : / / w w w . w 3 . o r g / 2 0 0 1 / X M L S c h e m a - i n s t a n c e " & g t ; & l t ; K e y V a l u e O f s t r i n g S a n d b o x E d i t o r . M e a s u r e G r i d S t a t e S c d E 3 5 R y & g t ; & l t ; K e y & g t ; D i m   B r a n c h _ f 3 c e 1 a 2 5 - c 4 5 b - 4 c 7 2 - 8 4 d a - b 1 2 b a f e c b c 7 8 & l t ; / K e y & g t ; & l t ; V a l u e   x m l n s : a = " h t t p : / / s c h e m a s . d a t a c o n t r a c t . o r g / 2 0 0 4 / 0 7 / M i c r o s o f t . A n a l y s i s S e r v i c e s . C o m m o n " & g t ; & l t ; a : H a s F o c u s & g t ; t r u e & l t ; / a : H a s F o c u s & g t ; & l t ; a : S i z e A t D p i 9 6 & g t ; 1 6 5 & l t ; / a : S i z e A t D p i 9 6 & g t ; & l t ; a : V i s i b l e & g t ; t r u e & l t ; / a : V i s i b l e & g t ; & l t ; / V a l u e & g t ; & l t ; / K e y V a l u e O f s t r i n g S a n d b o x E d i t o r . M e a s u r e G r i d S t a t e S c d E 3 5 R y & g t ; & l t ; K e y V a l u e O f s t r i n g S a n d b o x E d i t o r . M e a s u r e G r i d S t a t e S c d E 3 5 R y & g t ; & l t ; K e y & g t ; D i m   P r o d u c t _ 0 6 b 2 8 5 d e - e 5 1 d - 4 7 7 7 - 8 4 6 7 - 1 5 4 f 8 7 f 7 6 7 d b & l t ; / K e y & g t ; & l t ; V a l u e   x m l n s : a = " h t t p : / / s c h e m a s . d a t a c o n t r a c t . o r g / 2 0 0 4 / 0 7 / M i c r o s o f t . A n a l y s i s S e r v i c e s . C o m m o n " & g t ; & l t ; a : H a s F o c u s & g t ; f a l s e & l t ; / a : H a s F o c u s & g t ; & l t ; a : S i z e A t D p i 9 6 & g t ; 1 2 3 & l t ; / a : S i z e A t D p i 9 6 & g t ; & l t ; a : V i s i b l e & g t ; t r u e & l t ; / a : V i s i b l e & g t ; & l t ; / V a l u e & g t ; & l t ; / K e y V a l u e O f s t r i n g S a n d b o x E d i t o r . M e a s u r e G r i d S t a t e S c d E 3 5 R y & g t ; & l t ; K e y V a l u e O f s t r i n g S a n d b o x E d i t o r . M e a s u r e G r i d S t a t e S c d E 3 5 R y & g t ; & l t ; K e y & g t ; D i m   C l i e n t _ f 7 a 9 f f b 3 - 3 7 5 1 - 4 a 0 1 - a 8 1 1 - 2 4 8 c 8 9 1 0 9 7 f 0 & l t ; / K e y & g t ; & l t ; V a l u e   x m l n s : a = " h t t p : / / s c h e m a s . d a t a c o n t r a c t . o r g / 2 0 0 4 / 0 7 / M i c r o s o f t . A n a l y s i s S e r v i c e s . C o m m o n " & g t ; & l t ; a : H a s F o c u s & g t ; f a l s e & l t ; / a : H a s F o c u s & g t ; & l t ; a : S i z e A t D p i 9 6 & g t ; 1 2 3 & l t ; / a : S i z e A t D p i 9 6 & g t ; & l t ; a : V i s i b l e & g t ; t r u e & l t ; / a : V i s i b l e & g t ; & l t ; / V a l u e & g t ; & l t ; / K e y V a l u e O f s t r i n g S a n d b o x E d i t o r . M e a s u r e G r i d S t a t e S c d E 3 5 R y & g t ; & l t ; K e y V a l u e O f s t r i n g S a n d b o x E d i t o r . M e a s u r e G r i d S t a t e S c d E 3 5 R y & g t ; & l t ; K e y & g t ; F a c t   L o a n _ c d 4 f e a 6 2 - 1 c 0 2 - 4 d 8 b - 9 a 3 d - c 4 8 0 3 a 1 2 0 d 2 8 & l t ; / K e y & g t ; & l t ; V a l u e   x m l n s : a = " h t t p : / / s c h e m a s . d a t a c o n t r a c t . o r g / 2 0 0 4 / 0 7 / M i c r o s o f t . A n a l y s i s S e r v i c e s . C o m m o n " & g t ; & l t ; a : H a s F o c u s & g t ; f a l s e & l t ; / a : H a s F o c u s & g t ; & l t ; a : S i z e A t D p i 9 6 & g t ; 1 2 3 & l t ; / a : S i z e A t D p i 9 6 & g t ; & l t ; a : V i s i b l e & g t ; t r u e & l t ; / a : V i s i b l e & g t ; & l t ; / V a l u e & g t ; & l t ; / K e y V a l u e O f s t r i n g S a n d b o x E d i t o r . M e a s u r e G r i d S t a t e S c d E 3 5 R y & g t ; & l t ; K e y V a l u e O f s t r i n g S a n d b o x E d i t o r . M e a s u r e G r i d S t a t e S c d E 3 5 R y & g t ; & l t ; K e y & g t ; F a c t   R e p a y m e n t _ 9 a 4 2 f 8 2 9 - b 9 e 7 - 4 3 6 6 - 8 3 4 0 - 2 8 a 0 0 0 7 d 8 b 0 5 & l t ; / K e y & g t ; & l t ; V a l u e   x m l n s : a = " h t t p : / / s c h e m a s . d a t a c o n t r a c t . o r g / 2 0 0 4 / 0 7 / M i c r o s o f t . A n a l y s i s S e r v i c e s . C o m m o n " & g t ; & l t ; a : H a s F o c u s & g t ; f a l s e & l t ; / a : H a s F o c u s & g t ; & l t ; a : S i z e A t D p i 9 6 & g t ; 1 2 3 & l t ; / a : S i z e A t D p i 9 6 & g t ; & l t ; a : V i s i b l e & g t ; t r u e & l t ; / a : V i s i b l e & g t ; & l t ; / V a l u e & g t ; & l t ; / K e y V a l u e O f s t r i n g S a n d b o x E d i t o r . M e a s u r e G r i d S t a t e S c d E 3 5 R y & g t ; & l t ; K e y V a l u e O f s t r i n g S a n d b o x E d i t o r . M e a s u r e G r i d S t a t e S c d E 3 5 R y & g t ; & l t ; K e y & g t ; M e r g e 1 _ b 6 a 1 b 4 6 e - 4 9 0 b - 4 c 0 4 - a f 9 1 - a 6 c 4 4 e 3 1 4 b 2 f & l t ; / K e y & g t ; & l t ; V a l u e   x m l n s : a = " h t t p : / / s c h e m a s . d a t a c o n t r a c t . o r g / 2 0 0 4 / 0 7 / M i c r o s o f t . A n a l y s i s S e r v i c e s . C o m m o n " & g t ; & l t ; a : H a s F o c u s & g t ; t r u e & l t ; / a : H a s F o c u s & g t ; & l t ; a : S i z e A t D p i 9 6 & g t ; 1 3 0 & l t ; / a : S i z e A t D p i 9 6 & g t ; & l t ; a : V i s i b l e & g t ; t r u e & l t ; / a : V i s i b l e & g t ; & l t ; / V a l u e & g t ; & l t ; / K e y V a l u e O f s t r i n g S a n d b o x E d i t o r . M e a s u r e G r i d S t a t e S c d E 3 5 R y & g t ; & l t ; K e y V a l u e O f s t r i n g S a n d b o x E d i t o r . M e a s u r e G r i d S t a t e S c d E 3 5 R y & g t ; & l t ; K e y & g t ; S h e e t 1 _ b 3 8 5 a c c 5 - 2 b 6 7 - 4 5 1 3 - a 3 d b - f 0 d 5 2 e 6 8 b f d 0 & l t ; / K e y & g t ; & l t ; V a l u e   x m l n s : a = " h t t p : / / s c h e m a s . d a t a c o n t r a c t . o r g / 2 0 0 4 / 0 7 / M i c r o s o f t . A n a l y s i s S e r v i c e s . C o m m o n " & g t ; & l t ; a : H a s F o c u s & g t ; f a l s e & l t ; / a : H a s F o c u s & g t ; & l t ; a : S i z e A t D p i 9 6 & g t ; 1 2 3 & l t ; / a : S i z e A t D p i 9 6 & g t ; & l t ; a : V i s i b l e & g t ; t r u e & l t ; / a : V i s i b l e & g t ; & l t ; / V a l u e & g t ; & l t ; / K e y V a l u e O f s t r i n g S a n d b o x E d i t o r . M e a s u r e G r i d S t a t e S c d E 3 5 R y & g t ; & l t ; / A r r a y O f K e y V a l u e O f s t r i n g S a n d b o x E d i t o r . M e a s u r e G r i d S t a t e S c d E 3 5 R y & g t ; < / C u s t o m C o n t e n t > < / G e m i n i > 
</file>

<file path=customXml/item24.xml>��< ? x m l   v e r s i o n = " 1 . 0 "   e n c o d i n g = " U T F - 1 6 " ? > < G e m i n i   x m l n s = " h t t p : / / g e m i n i / p i v o t c u s t o m i z a t i o n / T a b l e X M L _ M e r g e 1 _ b 6 a 1 b 4 6 e - 4 9 0 b - 4 c 0 4 - a f 9 1 - a 6 c 4 4 e 3 1 4 b 2 f " > < 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 / & g t ; & l t ; C o l u m n W i d t h s & g t ; & l t ; i t e m & g t ; & l t ; k e y & g t ; & l t ; s t r i n g & g t ; A c c o u n t   I D & l t ; / s t r i n g & g t ; & l t ; / k e y & g t ; & l t ; v a l u e & g t ; & l t ; i n t & g t ; 1 2 8 & l t ; / i n t & g t ; & l t ; / v a l u e & g t ; & l t ; / i t e m & g t ; & l t ; i t e m & g t ; & l t ; k e y & g t ; & l t ; s t r i n g & g t ; C l i e n t   i d & l t ; / s t r i n g & g t ; & l t ; / k e y & g t ; & l t ; v a l u e & g t ; & l t ; i n t & g t ; 1 0 4 & l t ; / i n t & g t ; & l t ; / v a l u e & g t ; & l t ; / i t e m & g t ; & l t ; i t e m & g t ; & l t ; k e y & g t ; & l t ; s t r i n g & g t ; B r a n c h   N a m e & l t ; / s t r i n g & g t ; & l t ; / k e y & g t ; & l t ; v a l u e & g t ; & l t ; i n t & g t ; 1 4 6 & l t ; / i n t & g t ; & l t ; / v a l u e & g t ; & l t ; / i t e m & g t ; & l t ; i t e m & g t ; & l t ; k e y & g t ; & l t ; s t r i n g & g t ; P r o d u c t   I d & l t ; / s t r i n g & g t ; & l t ; / k e y & g t ; & l t ; v a l u e & g t ; & l t ; i n t & g t ; 1 2 4 & l t ; / i n t & g t ; & l t ; / v a l u e & g t ; & l t ; / i t e m & g t ; & l t ; i t e m & g t ; & l t ; k e y & g t ; & l t ; s t r i n g & g t ; L o a n   A m o u n t & l t ; / s t r i n g & g t ; & l t ; / k e y & g t ; & l t ; v a l u e & g t ; & l t ; i n t & g t ; 1 4 6 & l t ; / i n t & g t ; & l t ; / v a l u e & g t ; & l t ; / i t e m & g t ; & l t ; i t e m & g t ; & l t ; k e y & g t ; & l t ; s t r i n g & g t ; F u n d e d   A m o u n t & l t ; / s t r i n g & g t ; & l t ; / k e y & g t ; & l t ; v a l u e & g t ; & l t ; i n t & g t ; 1 6 7 & l t ; / i n t & g t ; & l t ; / v a l u e & g t ; & l t ; / i t e m & g t ; & l t ; i t e m & g t ; & l t ; k e y & g t ; & l t ; s t r i n g & g t ; F u n d e d   A m o u n t   I n v & l t ; / s t r i n g & g t ; & l t ; / k e y & g t ; & l t ; v a l u e & g t ; & l t ; i n t & g t ; 1 9 6 & l t ; / i n t & g t ; & l t ; / v a l u e & g t ; & l t ; / i t e m & g t ; & l t ; i t e m & g t ; & l t ; k e y & g t ; & l t ; s t r i n g & g t ; D i s b u r s e m e n t   D a t e & l t ; / s t r i n g & g t ; & l t ; / k e y & g t ; & l t ; v a l u e & g t ; & l t ; i n t & g t ; 1 9 1 & l t ; / i n t & g t ; & l t ; / v a l u e & g t ; & l t ; / i t e m & g t ; & l t ; i t e m & g t ; & l t ; k e y & g t ; & l t ; s t r i n g & g t ; L o a n   S t a t u s & l t ; / s t r i n g & g t ; & l t ; / k e y & g t ; & l t ; v a l u e & g t ; & l t ; i n t & g t ; 1 3 2 & l t ; / i n t & g t ; & l t ; / v a l u e & g t ; & l t ; / i t e m & g t ; & l t ; i t e m & g t ; & l t ; k e y & g t ; & l t ; s t r i n g & g t ; R e p a y m e n t   T y p e & l t ; / s t r i n g & g t ; & l t ; / k e y & g t ; & l t ; v a l u e & g t ; & l t ; i n t & g t ; 1 7 0 & l t ; / i n t & g t ; & l t ; / v a l u e & g t ; & l t ; / i t e m & g t ; & l t ; i t e m & g t ; & l t ; k e y & g t ; & l t ; s t r i n g & g t ; D i m   P r o d u c t . 1 . P r o d u c t   I d & l t ; / s t r i n g & g t ; & l t ; / k e y & g t ; & l t ; v a l u e & g t ; & l t ; i n t & g t ; 2 4 0 & l t ; / i n t & g t ; & l t ; / v a l u e & g t ; & l t ; / i t e m & g t ; & l t ; i t e m & g t ; & l t ; k e y & g t ; & l t ; s t r i n g & g t ; D i m   P r o d u c t . 1 . P u r p o s e   C a t e g o r y & l t ; / s t r i n g & g t ; & l t ; / k e y & g t ; & l t ; v a l u e & g t ; & l t ; i n t & g t ; 2 9 6 & l t ; / i n t & g t ; & l t ; / v a l u e & g t ; & l t ; / i t e m & g t ; & l t ; i t e m & g t ; & l t ; k e y & g t ; & l t ; s t r i n g & g t ; D i m   P r o d u c t . 1 . T e r m & l t ; / s t r i n g & g t ; & l t ; / k e y & g t ; & l t ; v a l u e & g t ; & l t ; i n t & g t ; 1 9 6 & l t ; / i n t & g t ; & l t ; / v a l u e & g t ; & l t ; / i t e m & g t ; & l t ; i t e m & g t ; & l t ; k e y & g t ; & l t ; s t r i n g & g t ; D i m   P r o d u c t . 1 . I n t   R a t e & l t ; / s t r i n g & g t ; & l t ; / k e y & g t ; & l t ; v a l u e & g t ; & l t ; i n t & g t ; 2 1 9 & l t ; / i n t & g t ; & l t ; / v a l u e & g t ; & l t ; / i t e m & g t ; & l t ; i t e m & g t ; & l t ; k e y & g t ; & l t ; s t r i n g & g t ; D i m   P r o d u c t . 1 . G r a d e & l t ; / s t r i n g & g t ; & l t ; / k e y & g t ; & l t ; v a l u e & g t ; & l t ; i n t & g t ; 2 0 6 & l t ; / i n t & g t ; & l t ; / v a l u e & g t ; & l t ; / i t e m & g t ; & l t ; i t e m & g t ; & l t ; k e y & g t ; & l t ; s t r i n g & g t ; D i m   P r o d u c t . 1 . S u b   G r a d e & l t ; / s t r i n g & g t ; & l t ; / k e y & g t ; & l t ; v a l u e & g t ; & l t ; i n t & g t ; 2 3 9 & l t ; / i n t & g t ; & l t ; / v a l u e & g t ; & l t ; / i t e m & g t ; & l t ; i t e m & g t ; & l t ; k e y & g t ; & l t ; s t r i n g & g t ; Y e a r & l t ; / s t r i n g & g t ; & l t ; / k e y & g t ; & l t ; v a l u e & g t ; & l t ; i n t & g t ; 7 6 & l t ; / i n t & g t ; & l t ; / v a l u e & g t ; & l t ; / i t e m & g t ; & l t ; i t e m & g t ; & l t ; k e y & g t ; & l t ; s t r i n g & g t ; D a y   N a m e & l t ; / s t r i n g & g t ; & l t ; / k e y & g t ; & l t ; v a l u e & g t ; & l t ; i n t & g t ; 1 2 2 & l t ; / i n t & g t ; & l t ; / v a l u e & g t ; & l t ; / i t e m & g t ; & l t ; i t e m & g t ; & l t ; k e y & g t ; & l t ; s t r i n g & g t ; D a y & l t ; / s t r i n g & g t ; & l t ; / k e y & g t ; & l t ; v a l u e & g t ; & l t ; i n t & g t ; 7 3 & l t ; / i n t & g t ; & l t ; / v a l u e & g t ; & l t ; / i t e m & g t ; & l t ; i t e m & g t ; & l t ; k e y & g t ; & l t ; s t r i n g & g t ; M o n t h & l t ; / s t r i n g & g t ; & l t ; / k e y & g t ; & l t ; v a l u e & g t ; & l t ; i n t & g t ; 9 5 & l t ; / i n t & g t ; & l t ; / v a l u e & g t ; & l t ; / i t e m & g t ; & l t ; i t e m & g t ; & l t ; k e y & g t ; & l t ; s t r i n g & g t ; F a c t   R e p a y m e n t . A c c o u n t   I D & l t ; / s t r i n g & g t ; & l t ; / k e y & g t ; & l t ; v a l u e & g t ; & l t ; i n t & g t ; 2 5 5 & l t ; / i n t & g t ; & l t ; / v a l u e & g t ; & l t ; / i t e m & g t ; & l t ; i t e m & g t ; & l t ; k e y & g t ; & l t ; s t r i n g & g t ; F a c t   R e p a y m e n t . T o t a l   P y m n t & l t ; / s t r i n g & g t ; & l t ; / k e y & g t ; & l t ; v a l u e & g t ; & l t ; i n t & g t ; 2 5 9 & l t ; / i n t & g t ; & l t ; / v a l u e & g t ; & l t ; / i t e m & g t ; & l t ; i t e m & g t ; & l t ; k e y & g t ; & l t ; s t r i n g & g t ; F a c t   R e p a y m e n t . T o t a l   P y m n t   i n v & l t ; / s t r i n g & g t ; & l t ; / k e y & g t ; & l t ; v a l u e & g t ; & l t ; i n t & g t ; 2 8 6 & l t ; / i n t & g t ; & l t ; / v a l u e & g t ; & l t ; / i t e m & g t ; & l t ; i t e m & g t ; & l t ; k e y & g t ; & l t ; s t r i n g & g t ; F a c t   R e p a y m e n t . T o t a l   R e c   P r n c p & l t ; / s t r i n g & g t ; & l t ; / k e y & g t ; & l t ; v a l u e & g t ; & l t ; i n t & g t ; 2 8 5 & l t ; / i n t & g t ; & l t ; / v a l u e & g t ; & l t ; / i t e m & g t ; & l t ; i t e m & g t ; & l t ; k e y & g t ; & l t ; s t r i n g & g t ; F a c t   R e p a y m e n t . T o t a l   F e e s & l t ; / s t r i n g & g t ; & l t ; / k e y & g t ; & l t ; v a l u e & g t ; & l t ; i n t & g t ; 2 4 4 & l t ; / i n t & g t ; & l t ; / v a l u e & g t ; & l t ; / i t e m & g t ; & l t ; i t e m & g t ; & l t ; k e y & g t ; & l t ; s t r i n g & g t ; F a c t   R e p a y m e n t . T o t a l   R r e c   i n t & l t ; / s t r i n g & g t ; & l t ; / k e y & g t ; & l t ; v a l u e & g t ; & l t ; i n t & g t ; 2 6 7 & l t ; / i n t & g t ; & l t ; / v a l u e & g t ; & l t ; / i t e m & g t ; & l t ; i t e m & g t ; & l t ; k e y & g t ; & l t ; s t r i n g & g t ; F a c t   R e p a y m e n t . I s   D e l i n q u e n t   L o a n & l t ; / s t r i n g & g t ; & l t ; / k e y & g t ; & l t ; v a l u e & g t ; & l t ; i n t & g t ; 3 1 3 & l t ; / i n t & g t ; & l t ; / v a l u e & g t ; & l t ; / i t e m & g t ; & l t ; i t e m & g t ; & l t ; k e y & g t ; & l t ; s t r i n g & g t ; F a c t   R e p a y m e n t . I s   D e f a u l t   L o a n & l t ; / s t r i n g & g t ; & l t ; / k e y & g t ; & l t ; v a l u e & g t ; & l t ; i n t & g t ; 2 8 5 & l t ; / i n t & g t ; & l t ; / v a l u e & g t ; & l t ; / i t e m & g t ; & l t ; i t e m & g t ; & l t ; k e y & g t ; & l t ; s t r i n g & g t ; F a c t   R e p a y m e n t . D e l i n q   2   Y r s & l t ; / s t r i n g & g t ; & l t ; / k e y & g t ; & l t ; v a l u e & g t ; & l t ; i n t & g t ; 2 6 0 & l t ; / i n t & g t ; & l t ; / v a l u e & g t ; & l t ; / i t e m & g t ; & l t ; i t e m & g t ; & l t ; k e y & g t ; & l t ; s t r i n g & g t ; F a c t   R e p a y m e n t . R e p a y m e n t   B e h a v i o r & l t ; / s t r i n g & g t ; & l t ; / k e y & g t ; & l t ; v a l u e & g t ; & l t ; i n t & g t ; 3 2 9 & l t ; / i n t & g t ; & l t ; / v a l u e & g t ; & l t ; / i t e m & g t ; & l t ; i t e m & g t ; & l t ; k e y & g t ; & l t ; s t r i n g & g t ; D i m   B r a n c h . B r a n c h   N a m e & l t ; / s t r i n g & g t ; & l t ; / k e y & g t ; & l t ; v a l u e & g t ; & l t ; i n t & g t ; 2 4 0 & l t ; / i n t & g t ; & l t ; / v a l u e & g t ; & l t ; / i t e m & g t ; & l t ; i t e m & g t ; & l t ; k e y & g t ; & l t ; s t r i n g & g t ; D i m   B r a n c h . B a n k   N a m e & l t ; / s t r i n g & g t ; & l t ; / k e y & g t ; & l t ; v a l u e & g t ; & l t ; i n t & g t ; 2 2 4 & l t ; / i n t & g t ; & l t ; / v a l u e & g t ; & l t ; / i t e m & g t ; & l t ; i t e m & g t ; & l t ; k e y & g t ; & l t ; s t r i n g & g t ; D i m   B r a n c h . R e g i o n   N a m e & l t ; / s t r i n g & g t ; & l t ; / k e y & g t ; & l t ; v a l u e & g t ; & l t ; i n t & g t ; 2 3 8 & l t ; / i n t & g t ; & l t ; / v a l u e & g t ; & l t ; / i t e m & g t ; & l t ; i t e m & g t ; & l t ; k e y & g t ; & l t ; s t r i n g & g t ; D i m   B r a n c h . S t a t e   A b b r & l t ; / s t r i n g & g t ; & l t ; / k e y & g t ; & l t ; v a l u e & g t ; & l t ; i n t & g t ; 2 1 8 & l t ; / i n t & g t ; & l t ; / v a l u e & g t ; & l t ; / i t e m & g t ; & l t ; i t e m & g t ; & l t ; k e y & g t ; & l t ; s t r i n g & g t ; D i m   B r a n c h . S t a t e   A b b r . 1 & l t ; / s t r i n g & g t ; & l t ; / k e y & g t ; & l t ; v a l u e & g t ; & l t ; i n t & g t ; 2 3 1 & l t ; / i n t & g t ; & l t ; / v a l u e & g t ; & l t ; / i t e m & g t ; & l t ; i t e m & g t ; & l t ; k e y & g t ; & l t ; s t r i n g & g t ; D i m   B r a n c h . S t a t e   N a m e & l t ; / s t r i n g & g t ; & l t ; / k e y & g t ; & l t ; v a l u e & g t ; & l t ; i n t & g t ; 2 2 5 & l t ; / i n t & g t ; & l t ; / v a l u e & g t ; & l t ; / i t e m & g t ; & l t ; i t e m & g t ; & l t ; k e y & g t ; & l t ; s t r i n g & g t ; D i m   B r a n c h . C i t y & l t ; / s t r i n g & g t ; & l t ; / k e y & g t ; & l t ; v a l u e & g t ; & l t ; i n t & g t ; 1 6 6 & l t ; / i n t & g t ; & l t ; / v a l u e & g t ; & l t ; / i t e m & g t ; & l t ; i t e m & g t ; & l t ; k e y & g t ; & l t ; s t r i n g & g t ; D i m   B r a n c h . C e n t e r   I d & l t ; / s t r i n g & g t ; & l t ; / k e y & g t ; & l t ; v a l u e & g t ; & l t ; i n t & g t ; 2 0 8 & l t ; / i n t & g t ; & l t ; / v a l u e & g t ; & l t ; / i t e m & g t ; & l t ; i t e m & g t ; & l t ; k e y & g t ; & l t ; s t r i n g & g t ; D i m   B r a n c h . B H   N a m e & l t ; / s t r i n g & g t ; & l t ; / k e y & g t ; & l t ; v a l u e & g t ; & l t ; i n t & g t ; 2 0 8 & l t ; / i n t & g t ; & l t ; / v a l u e & g t ; & l t ; / i t e m & g t ; & l t ; i t e m & g t ; & l t ; k e y & g t ; & l t ; s t r i n g & g t ; D i m   B r a n c h . B r a n c h   P e r f o r m a n c e   C a t e g o r y & l t ; / s t r i n g & g t ; & l t ; / k e y & g t ; & l t ; v a l u e & g t ; & l t ; i n t & g t ; 3 6 8 & l t ; / i n t & g t ; & l t ; / v a l u e & g t ; & l t ; / i t e m & g t ; & l t ; i t e m & g t ; & l t ; k e y & g t ; & l t ; s t r i n g & g t ; D i m   C l i e n t . C l i e n t   i d & l t ; / s t r i n g & g t ; & l t ; / k e y & g t ; & l t ; v a l u e & g t ; & l t ; i n t & g t ; 1 8 7 & l t ; / i n t & g t ; & l t ; / v a l u e & g t ; & l t ; / i t e m & g t ; & l t ; i t e m & g t ; & l t ; k e y & g t ; & l t ; s t r i n g & g t ; D i m   C l i e n t . C l i e n t   N a m e & l t ; / s t r i n g & g t ; & l t ; / k e y & g t ; & l t ; v a l u e & g t ; & l t ; i n t & g t ; 2 1 8 & l t ; / i n t & g t ; & l t ; / v a l u e & g t ; & l t ; / i t e m & g t ; & l t ; i t e m & g t ; & l t ; k e y & g t ; & l t ; s t r i n g & g t ; D i m   C l i e n t . G e n d e r & l t ; / s t r i n g & g t ; & l t ; / k e y & g t ; & l t ; v a l u e & g t ; & l t ; i n t & g t ; 1 8 3 & l t ; / i n t & g t ; & l t ; / v a l u e & g t ; & l t ; / i t e m & g t ; & l t ; i t e m & g t ; & l t ; k e y & g t ; & l t ; s t r i n g & g t ; D i m   C l i e n t . A g e & l t ; / s t r i n g & g t ; & l t ; / k e y & g t ; & l t ; v a l u e & g t ; & l t ; i n t & g t ; 1 5 5 & l t ; / i n t & g t ; & l t ; / v a l u e & g t ; & l t ; / i t e m & g t ; & l t ; i t e m & g t ; & l t ; k e y & g t ; & l t ; s t r i n g & g t ; D i m   C l i e n t . A g e   _ T & l t ; / s t r i n g & g t ; & l t ; / k e y & g t ; & l t ; v a l u e & g t ; & l t ; i n t & g t ; 1 7 7 & l t ; / i n t & g t ; & l t ; / v a l u e & g t ; & l t ; / i t e m & g t ; & l t ; i t e m & g t ; & l t ; k e y & g t ; & l t ; s t r i n g & g t ; D i m   C l i e n t . D a t e o f   B i r t h & l t ; / s t r i n g & g t ; & l t ; / k e y & g t ; & l t ; v a l u e & g t ; & l t ; i n t & g t ; 2 1 9 & l t ; / i n t & g t ; & l t ; / v a l u e & g t ; & l t ; / i t e m & g t ; & l t ; i t e m & g t ; & l t ; k e y & g t ; & l t ; s t r i n g & g t ; D i m   C l i e n t . C a s t e & l t ; / s t r i n g & g t ; & l t ; / k e y & g t ; & l t ; v a l u e & g t ; & l t ; i n t & g t ; 1 6 8 & l t ; / i n t & g t ; & l t ; / v a l u e & g t ; & l t ; / i t e m & g t ; & l t ; i t e m & g t ; & l t ; k e y & g t ; & l t ; s t r i n g & g t ; D i m   C l i e n t . R e l i g i o n & l t ; / s t r i n g & g t ; & l t ; / k e y & g t ; & l t ; v a l u e & g t ; & l t ; i n t & g t ; 1 8 6 & l t ; / i n t & g t ; & l t ; / v a l u e & g t ; & l t ; / i t e m & g t ; & l t ; i t e m & g t ; & l t ; k e y & g t ; & l t ; s t r i n g & g t ; D i m   C l i e n t . H o m e   O w n e r s h i p & l t ; / s t r i n g & g t ; & l t ; / k e y & g t ; & l t ; v a l u e & g t ; & l t ; i n t & g t ; 2 6 1 & l t ; / i n t & g t ; & l t ; / v a l u e & g t ; & l t ; / i t e m & g t ; & l t ; i t e m & g t ; & l t ; k e y & g t ; & l t ; s t r i n g & g t ; D i m   C l i e n t . C l i e n t   I n c o m e   R a n g e & l t ; / s t r i n g & g t ; & l t ; / k e y & g t ; & l t ; v a l u e & g t ; & l t ; i n t & g t ; 2 8 2 & l t ; / i n t & g t ; & l t ; / v a l u e & g t ; & l t ; / i t e m & g t ; & l t ; i t e m & g t ; & l t ; k e y & g t ; & l t ; s t r i n g & g t ; D i m   C l i e n t . E m p l o y m e n t   T y p e & l t ; / s t r i n g & g t ; & l t ; / k e y & g t ; & l t ; v a l u e & g t ; & l t ; i n t & g t ; 2 6 3 & l t ; / i n t & g t ; & l t ; / v a l u e & g t ; & l t ; / i t e m & g t ; & l t ; i t e m & g t ; & l t ; k e y & g t ; & l t ; s t r i n g & g t ; D i m   C l i e n t . C r e d i t   S c o r e & l t ; / s t r i n g & g t ; & l t ; / k e y & g t ; & l t ; v a l u e & g t ; & l t ; i n t & g t ; 2 1 9 & l t ; / i n t & g t ; & l t ; / v a l u e & g t ; & l t ; / i t e m & g t ; & l t ; / C o l u m n W i d t h s & g t ; & l t ; C o l u m n D i s p l a y I n d e x & g t ; & l t ; i t e m & g t ; & l t ; k e y & g t ; & l t ; s t r i n g & g t ; A c c o u n t   I D & l t ; / s t r i n g & g t ; & l t ; / k e y & g t ; & l t ; v a l u e & g t ; & l t ; i n t & g t ; 0 & l t ; / i n t & g t ; & l t ; / v a l u e & g t ; & l t ; / i t e m & g t ; & l t ; i t e m & g t ; & l t ; k e y & g t ; & l t ; s t r i n g & g t ; C l i e n t   i d & l t ; / s t r i n g & g t ; & l t ; / k e y & g t ; & l t ; v a l u e & g t ; & l t ; i n t & g t ; 1 & l t ; / i n t & g t ; & l t ; / v a l u e & g t ; & l t ; / i t e m & g t ; & l t ; i t e m & g t ; & l t ; k e y & g t ; & l t ; s t r i n g & g t ; B r a n c h   N a m e & l t ; / s t r i n g & g t ; & l t ; / k e y & g t ; & l t ; v a l u e & g t ; & l t ; i n t & g t ; 2 & l t ; / i n t & g t ; & l t ; / v a l u e & g t ; & l t ; / i t e m & g t ; & l t ; i t e m & g t ; & l t ; k e y & g t ; & l t ; s t r i n g & g t ; P r o d u c t   I d & l t ; / s t r i n g & g t ; & l t ; / k e y & g t ; & l t ; v a l u e & g t ; & l t ; i n t & g t ; 3 & l t ; / i n t & g t ; & l t ; / v a l u e & g t ; & l t ; / i t e m & g t ; & l t ; i t e m & g t ; & l t ; k e y & g t ; & l t ; s t r i n g & g t ; L o a n   A m o u n t & l t ; / s t r i n g & g t ; & l t ; / k e y & g t ; & l t ; v a l u e & g t ; & l t ; i n t & g t ; 4 & l t ; / i n t & g t ; & l t ; / v a l u e & g t ; & l t ; / i t e m & g t ; & l t ; i t e m & g t ; & l t ; k e y & g t ; & l t ; s t r i n g & g t ; F u n d e d   A m o u n t & l t ; / s t r i n g & g t ; & l t ; / k e y & g t ; & l t ; v a l u e & g t ; & l t ; i n t & g t ; 5 & l t ; / i n t & g t ; & l t ; / v a l u e & g t ; & l t ; / i t e m & g t ; & l t ; i t e m & g t ; & l t ; k e y & g t ; & l t ; s t r i n g & g t ; F u n d e d   A m o u n t   I n v & l t ; / s t r i n g & g t ; & l t ; / k e y & g t ; & l t ; v a l u e & g t ; & l t ; i n t & g t ; 6 & l t ; / i n t & g t ; & l t ; / v a l u e & g t ; & l t ; / i t e m & g t ; & l t ; i t e m & g t ; & l t ; k e y & g t ; & l t ; s t r i n g & g t ; D i s b u r s e m e n t   D a t e & l t ; / s t r i n g & g t ; & l t ; / k e y & g t ; & l t ; v a l u e & g t ; & l t ; i n t & g t ; 7 & l t ; / i n t & g t ; & l t ; / v a l u e & g t ; & l t ; / i t e m & g t ; & l t ; i t e m & g t ; & l t ; k e y & g t ; & l t ; s t r i n g & g t ; L o a n   S t a t u s & l t ; / s t r i n g & g t ; & l t ; / k e y & g t ; & l t ; v a l u e & g t ; & l t ; i n t & g t ; 8 & l t ; / i n t & g t ; & l t ; / v a l u e & g t ; & l t ; / i t e m & g t ; & l t ; i t e m & g t ; & l t ; k e y & g t ; & l t ; s t r i n g & g t ; R e p a y m e n t   T y p e & l t ; / s t r i n g & g t ; & l t ; / k e y & g t ; & l t ; v a l u e & g t ; & l t ; i n t & g t ; 9 & l t ; / i n t & g t ; & l t ; / v a l u e & g t ; & l t ; / i t e m & g t ; & l t ; i t e m & g t ; & l t ; k e y & g t ; & l t ; s t r i n g & g t ; D i m   P r o d u c t . 1 . P r o d u c t   I d & l t ; / s t r i n g & g t ; & l t ; / k e y & g t ; & l t ; v a l u e & g t ; & l t ; i n t & g t ; 1 0 & l t ; / i n t & g t ; & l t ; / v a l u e & g t ; & l t ; / i t e m & g t ; & l t ; i t e m & g t ; & l t ; k e y & g t ; & l t ; s t r i n g & g t ; D i m   P r o d u c t . 1 . P u r p o s e   C a t e g o r y & l t ; / s t r i n g & g t ; & l t ; / k e y & g t ; & l t ; v a l u e & g t ; & l t ; i n t & g t ; 1 1 & l t ; / i n t & g t ; & l t ; / v a l u e & g t ; & l t ; / i t e m & g t ; & l t ; i t e m & g t ; & l t ; k e y & g t ; & l t ; s t r i n g & g t ; D i m   P r o d u c t . 1 . T e r m & l t ; / s t r i n g & g t ; & l t ; / k e y & g t ; & l t ; v a l u e & g t ; & l t ; i n t & g t ; 1 2 & l t ; / i n t & g t ; & l t ; / v a l u e & g t ; & l t ; / i t e m & g t ; & l t ; i t e m & g t ; & l t ; k e y & g t ; & l t ; s t r i n g & g t ; D i m   P r o d u c t . 1 . I n t   R a t e & l t ; / s t r i n g & g t ; & l t ; / k e y & g t ; & l t ; v a l u e & g t ; & l t ; i n t & g t ; 1 3 & l t ; / i n t & g t ; & l t ; / v a l u e & g t ; & l t ; / i t e m & g t ; & l t ; i t e m & g t ; & l t ; k e y & g t ; & l t ; s t r i n g & g t ; D i m   P r o d u c t . 1 . G r a d e & l t ; / s t r i n g & g t ; & l t ; / k e y & g t ; & l t ; v a l u e & g t ; & l t ; i n t & g t ; 1 4 & l t ; / i n t & g t ; & l t ; / v a l u e & g t ; & l t ; / i t e m & g t ; & l t ; i t e m & g t ; & l t ; k e y & g t ; & l t ; s t r i n g & g t ; D i m   P r o d u c t . 1 . S u b   G r a d e & l t ; / s t r i n g & g t ; & l t ; / k e y & g t ; & l t ; v a l u e & g t ; & l t ; i n t & g t ; 1 5 & l t ; / i n t & g t ; & l t ; / v a l u e & g t ; & l t ; / i t e m & g t ; & l t ; i t e m & g t ; & l t ; k e y & g t ; & l t ; s t r i n g & g t ; Y e a r & l t ; / s t r i n g & g t ; & l t ; / k e y & g t ; & l t ; v a l u e & g t ; & l t ; i n t & g t ; 1 6 & l t ; / i n t & g t ; & l t ; / v a l u e & g t ; & l t ; / i t e m & g t ; & l t ; i t e m & g t ; & l t ; k e y & g t ; & l t ; s t r i n g & g t ; D a y   N a m e & l t ; / s t r i n g & g t ; & l t ; / k e y & g t ; & l t ; v a l u e & g t ; & l t ; i n t & g t ; 1 7 & l t ; / i n t & g t ; & l t ; / v a l u e & g t ; & l t ; / i t e m & g t ; & l t ; i t e m & g t ; & l t ; k e y & g t ; & l t ; s t r i n g & g t ; D a y & l t ; / s t r i n g & g t ; & l t ; / k e y & g t ; & l t ; v a l u e & g t ; & l t ; i n t & g t ; 1 8 & l t ; / i n t & g t ; & l t ; / v a l u e & g t ; & l t ; / i t e m & g t ; & l t ; i t e m & g t ; & l t ; k e y & g t ; & l t ; s t r i n g & g t ; M o n t h & l t ; / s t r i n g & g t ; & l t ; / k e y & g t ; & l t ; v a l u e & g t ; & l t ; i n t & g t ; 1 9 & l t ; / i n t & g t ; & l t ; / v a l u e & g t ; & l t ; / i t e m & g t ; & l t ; i t e m & g t ; & l t ; k e y & g t ; & l t ; s t r i n g & g t ; F a c t   R e p a y m e n t . A c c o u n t   I D & l t ; / s t r i n g & g t ; & l t ; / k e y & g t ; & l t ; v a l u e & g t ; & l t ; i n t & g t ; 2 0 & l t ; / i n t & g t ; & l t ; / v a l u e & g t ; & l t ; / i t e m & g t ; & l t ; i t e m & g t ; & l t ; k e y & g t ; & l t ; s t r i n g & g t ; F a c t   R e p a y m e n t . T o t a l   P y m n t & l t ; / s t r i n g & g t ; & l t ; / k e y & g t ; & l t ; v a l u e & g t ; & l t ; i n t & g t ; 2 1 & l t ; / i n t & g t ; & l t ; / v a l u e & g t ; & l t ; / i t e m & g t ; & l t ; i t e m & g t ; & l t ; k e y & g t ; & l t ; s t r i n g & g t ; F a c t   R e p a y m e n t . T o t a l   P y m n t   i n v & l t ; / s t r i n g & g t ; & l t ; / k e y & g t ; & l t ; v a l u e & g t ; & l t ; i n t & g t ; 2 2 & l t ; / i n t & g t ; & l t ; / v a l u e & g t ; & l t ; / i t e m & g t ; & l t ; i t e m & g t ; & l t ; k e y & g t ; & l t ; s t r i n g & g t ; F a c t   R e p a y m e n t . T o t a l   R e c   P r n c p & l t ; / s t r i n g & g t ; & l t ; / k e y & g t ; & l t ; v a l u e & g t ; & l t ; i n t & g t ; 2 3 & l t ; / i n t & g t ; & l t ; / v a l u e & g t ; & l t ; / i t e m & g t ; & l t ; i t e m & g t ; & l t ; k e y & g t ; & l t ; s t r i n g & g t ; F a c t   R e p a y m e n t . T o t a l   F e e s & l t ; / s t r i n g & g t ; & l t ; / k e y & g t ; & l t ; v a l u e & g t ; & l t ; i n t & g t ; 2 4 & l t ; / i n t & g t ; & l t ; / v a l u e & g t ; & l t ; / i t e m & g t ; & l t ; i t e m & g t ; & l t ; k e y & g t ; & l t ; s t r i n g & g t ; F a c t   R e p a y m e n t . T o t a l   R r e c   i n t & l t ; / s t r i n g & g t ; & l t ; / k e y & g t ; & l t ; v a l u e & g t ; & l t ; i n t & g t ; 2 5 & l t ; / i n t & g t ; & l t ; / v a l u e & g t ; & l t ; / i t e m & g t ; & l t ; i t e m & g t ; & l t ; k e y & g t ; & l t ; s t r i n g & g t ; F a c t   R e p a y m e n t . I s   D e l i n q u e n t   L o a n & l t ; / s t r i n g & g t ; & l t ; / k e y & g t ; & l t ; v a l u e & g t ; & l t ; i n t & g t ; 2 6 & l t ; / i n t & g t ; & l t ; / v a l u e & g t ; & l t ; / i t e m & g t ; & l t ; i t e m & g t ; & l t ; k e y & g t ; & l t ; s t r i n g & g t ; F a c t   R e p a y m e n t . I s   D e f a u l t   L o a n & l t ; / s t r i n g & g t ; & l t ; / k e y & g t ; & l t ; v a l u e & g t ; & l t ; i n t & g t ; 2 7 & l t ; / i n t & g t ; & l t ; / v a l u e & g t ; & l t ; / i t e m & g t ; & l t ; i t e m & g t ; & l t ; k e y & g t ; & l t ; s t r i n g & g t ; F a c t   R e p a y m e n t . D e l i n q   2   Y r s & l t ; / s t r i n g & g t ; & l t ; / k e y & g t ; & l t ; v a l u e & g t ; & l t ; i n t & g t ; 2 8 & l t ; / i n t & g t ; & l t ; / v a l u e & g t ; & l t ; / i t e m & g t ; & l t ; i t e m & g t ; & l t ; k e y & g t ; & l t ; s t r i n g & g t ; F a c t   R e p a y m e n t . R e p a y m e n t   B e h a v i o r & l t ; / s t r i n g & g t ; & l t ; / k e y & g t ; & l t ; v a l u e & g t ; & l t ; i n t & g t ; 2 9 & l t ; / i n t & g t ; & l t ; / v a l u e & g t ; & l t ; / i t e m & g t ; & l t ; i t e m & g t ; & l t ; k e y & g t ; & l t ; s t r i n g & g t ; D i m   B r a n c h . B r a n c h   N a m e & l t ; / s t r i n g & g t ; & l t ; / k e y & g t ; & l t ; v a l u e & g t ; & l t ; i n t & g t ; 3 0 & l t ; / i n t & g t ; & l t ; / v a l u e & g t ; & l t ; / i t e m & g t ; & l t ; i t e m & g t ; & l t ; k e y & g t ; & l t ; s t r i n g & g t ; D i m   B r a n c h . B a n k   N a m e & l t ; / s t r i n g & g t ; & l t ; / k e y & g t ; & l t ; v a l u e & g t ; & l t ; i n t & g t ; 3 1 & l t ; / i n t & g t ; & l t ; / v a l u e & g t ; & l t ; / i t e m & g t ; & l t ; i t e m & g t ; & l t ; k e y & g t ; & l t ; s t r i n g & g t ; D i m   B r a n c h . R e g i o n   N a m e & l t ; / s t r i n g & g t ; & l t ; / k e y & g t ; & l t ; v a l u e & g t ; & l t ; i n t & g t ; 3 2 & l t ; / i n t & g t ; & l t ; / v a l u e & g t ; & l t ; / i t e m & g t ; & l t ; i t e m & g t ; & l t ; k e y & g t ; & l t ; s t r i n g & g t ; D i m   B r a n c h . S t a t e   A b b r & l t ; / s t r i n g & g t ; & l t ; / k e y & g t ; & l t ; v a l u e & g t ; & l t ; i n t & g t ; 3 3 & l t ; / i n t & g t ; & l t ; / v a l u e & g t ; & l t ; / i t e m & g t ; & l t ; i t e m & g t ; & l t ; k e y & g t ; & l t ; s t r i n g & g t ; D i m   B r a n c h . S t a t e   A b b r . 1 & l t ; / s t r i n g & g t ; & l t ; / k e y & g t ; & l t ; v a l u e & g t ; & l t ; i n t & g t ; 3 4 & l t ; / i n t & g t ; & l t ; / v a l u e & g t ; & l t ; / i t e m & g t ; & l t ; i t e m & g t ; & l t ; k e y & g t ; & l t ; s t r i n g & g t ; D i m   B r a n c h . S t a t e   N a m e & l t ; / s t r i n g & g t ; & l t ; / k e y & g t ; & l t ; v a l u e & g t ; & l t ; i n t & g t ; 3 5 & l t ; / i n t & g t ; & l t ; / v a l u e & g t ; & l t ; / i t e m & g t ; & l t ; i t e m & g t ; & l t ; k e y & g t ; & l t ; s t r i n g & g t ; D i m   B r a n c h . C i t y & l t ; / s t r i n g & g t ; & l t ; / k e y & g t ; & l t ; v a l u e & g t ; & l t ; i n t & g t ; 3 6 & l t ; / i n t & g t ; & l t ; / v a l u e & g t ; & l t ; / i t e m & g t ; & l t ; i t e m & g t ; & l t ; k e y & g t ; & l t ; s t r i n g & g t ; D i m   B r a n c h . C e n t e r   I d & l t ; / s t r i n g & g t ; & l t ; / k e y & g t ; & l t ; v a l u e & g t ; & l t ; i n t & g t ; 3 7 & l t ; / i n t & g t ; & l t ; / v a l u e & g t ; & l t ; / i t e m & g t ; & l t ; i t e m & g t ; & l t ; k e y & g t ; & l t ; s t r i n g & g t ; D i m   B r a n c h . B H   N a m e & l t ; / s t r i n g & g t ; & l t ; / k e y & g t ; & l t ; v a l u e & g t ; & l t ; i n t & g t ; 3 8 & l t ; / i n t & g t ; & l t ; / v a l u e & g t ; & l t ; / i t e m & g t ; & l t ; i t e m & g t ; & l t ; k e y & g t ; & l t ; s t r i n g & g t ; D i m   B r a n c h . B r a n c h   P e r f o r m a n c e   C a t e g o r y & l t ; / s t r i n g & g t ; & l t ; / k e y & g t ; & l t ; v a l u e & g t ; & l t ; i n t & g t ; 3 9 & l t ; / i n t & g t ; & l t ; / v a l u e & g t ; & l t ; / i t e m & g t ; & l t ; i t e m & g t ; & l t ; k e y & g t ; & l t ; s t r i n g & g t ; D i m   C l i e n t . C l i e n t   i d & l t ; / s t r i n g & g t ; & l t ; / k e y & g t ; & l t ; v a l u e & g t ; & l t ; i n t & g t ; 4 0 & l t ; / i n t & g t ; & l t ; / v a l u e & g t ; & l t ; / i t e m & g t ; & l t ; i t e m & g t ; & l t ; k e y & g t ; & l t ; s t r i n g & g t ; D i m   C l i e n t . C l i e n t   N a m e & l t ; / s t r i n g & g t ; & l t ; / k e y & g t ; & l t ; v a l u e & g t ; & l t ; i n t & g t ; 4 1 & l t ; / i n t & g t ; & l t ; / v a l u e & g t ; & l t ; / i t e m & g t ; & l t ; i t e m & g t ; & l t ; k e y & g t ; & l t ; s t r i n g & g t ; D i m   C l i e n t . G e n d e r & l t ; / s t r i n g & g t ; & l t ; / k e y & g t ; & l t ; v a l u e & g t ; & l t ; i n t & g t ; 4 2 & l t ; / i n t & g t ; & l t ; / v a l u e & g t ; & l t ; / i t e m & g t ; & l t ; i t e m & g t ; & l t ; k e y & g t ; & l t ; s t r i n g & g t ; D i m   C l i e n t . A g e & l t ; / s t r i n g & g t ; & l t ; / k e y & g t ; & l t ; v a l u e & g t ; & l t ; i n t & g t ; 4 3 & l t ; / i n t & g t ; & l t ; / v a l u e & g t ; & l t ; / i t e m & g t ; & l t ; i t e m & g t ; & l t ; k e y & g t ; & l t ; s t r i n g & g t ; D i m   C l i e n t . A g e   _ T & l t ; / s t r i n g & g t ; & l t ; / k e y & g t ; & l t ; v a l u e & g t ; & l t ; i n t & g t ; 4 4 & l t ; / i n t & g t ; & l t ; / v a l u e & g t ; & l t ; / i t e m & g t ; & l t ; i t e m & g t ; & l t ; k e y & g t ; & l t ; s t r i n g & g t ; D i m   C l i e n t . D a t e o f   B i r t h & l t ; / s t r i n g & g t ; & l t ; / k e y & g t ; & l t ; v a l u e & g t ; & l t ; i n t & g t ; 4 5 & l t ; / i n t & g t ; & l t ; / v a l u e & g t ; & l t ; / i t e m & g t ; & l t ; i t e m & g t ; & l t ; k e y & g t ; & l t ; s t r i n g & g t ; D i m   C l i e n t . C a s t e & l t ; / s t r i n g & g t ; & l t ; / k e y & g t ; & l t ; v a l u e & g t ; & l t ; i n t & g t ; 4 6 & l t ; / i n t & g t ; & l t ; / v a l u e & g t ; & l t ; / i t e m & g t ; & l t ; i t e m & g t ; & l t ; k e y & g t ; & l t ; s t r i n g & g t ; D i m   C l i e n t . R e l i g i o n & l t ; / s t r i n g & g t ; & l t ; / k e y & g t ; & l t ; v a l u e & g t ; & l t ; i n t & g t ; 4 7 & l t ; / i n t & g t ; & l t ; / v a l u e & g t ; & l t ; / i t e m & g t ; & l t ; i t e m & g t ; & l t ; k e y & g t ; & l t ; s t r i n g & g t ; D i m   C l i e n t . H o m e   O w n e r s h i p & l t ; / s t r i n g & g t ; & l t ; / k e y & g t ; & l t ; v a l u e & g t ; & l t ; i n t & g t ; 4 8 & l t ; / i n t & g t ; & l t ; / v a l u e & g t ; & l t ; / i t e m & g t ; & l t ; i t e m & g t ; & l t ; k e y & g t ; & l t ; s t r i n g & g t ; D i m   C l i e n t . C l i e n t   I n c o m e   R a n g e & l t ; / s t r i n g & g t ; & l t ; / k e y & g t ; & l t ; v a l u e & g t ; & l t ; i n t & g t ; 4 9 & l t ; / i n t & g t ; & l t ; / v a l u e & g t ; & l t ; / i t e m & g t ; & l t ; i t e m & g t ; & l t ; k e y & g t ; & l t ; s t r i n g & g t ; D i m   C l i e n t . E m p l o y m e n t   T y p e & l t ; / s t r i n g & g t ; & l t ; / k e y & g t ; & l t ; v a l u e & g t ; & l t ; i n t & g t ; 5 0 & l t ; / i n t & g t ; & l t ; / v a l u e & g t ; & l t ; / i t e m & g t ; & l t ; i t e m & g t ; & l t ; k e y & g t ; & l t ; s t r i n g & g t ; D i m   C l i e n t . C r e d i t   S c o r e & l t ; / s t r i n g & g t ; & l t ; / k e y & g t ; & l t ; v a l u e & g t ; & l t ; i n t & g t ; 5 1 & l t ; / i n t & g t ; & l t ; / v a l u e & g t ; & l t ; / i t e m & g t ; & l t ; / C o l u m n D i s p l a y I n d e x & g t ; & l t ; C o l u m n F r o z e n   / & g t ; & l t ; C o l u m n C h e c k e d   / & g t ; & l t ; C o l u m n F i l t e r   / & g t ; & l t ; S e l e c t i o n F i l t e r   / & g t ; & l t ; F i l t e r P a r a m e t e r s   / & g t ; & l t ; I s S o r t D e s c e n d i n g & g t ; f a l s e & l t ; / I s S o r t D e s c e n d i n g & g t ; & l t ; / T a b l e W i d g e t G r i d S e r i a l i z a t i o n & g t ; < / C u s t o m C o n t e n t > < / G e m i n i > 
</file>

<file path=customXml/item3.xml>��< ? x m l   v e r s i o n = " 1 . 0 "   e n c o d i n g = " U T F - 1 6 " ? > < G e m i n i   x m l n s = " h t t p : / / g e m i n i / p i v o t c u s t o m i z a t i o n / T a b l e O r d e r " > < C u s t o m C o n t e n t > D i m   B r a n c h _ f 3 c e 1 a 2 5 - c 4 5 b - 4 c 7 2 - 8 4 d a - b 1 2 b a f e c b c 7 8 , D i m   C l i e n t _ f 7 a 9 f f b 3 - 3 7 5 1 - 4 a 0 1 - a 8 1 1 - 2 4 8 c 8 9 1 0 9 7 f 0 , D i m   P r o d u c t _ 0 6 b 2 8 5 d e - e 5 1 d - 4 7 7 7 - 8 4 6 7 - 1 5 4 f 8 7 f 7 6 7 d b , F a c t   L o a n _ c d 4 f e a 6 2 - 1 c 0 2 - 4 d 8 b - 9 a 3 d - c 4 8 0 3 a 1 2 0 d 2 8 , F a c t   R e p a y m e n t _ 9 a 4 2 f 8 2 9 - b 9 e 7 - 4 3 6 6 - 8 3 4 0 - 2 8 a 0 0 0 7 d 8 b 0 5 , S h e e t 1 _ b 3 8 5 a c c 5 - 2 b 6 7 - 4 5 1 3 - a 3 d b - f 0 d 5 2 e 6 8 b f d 0 , M e r g e 1 _ b 6 a 1 b 4 6 e - 4 9 0 b - 4 c 0 4 - a f 9 1 - a 6 c 4 4 e 3 1 4 b 2 f , L i n k d i n   D a t a - 9 8 4 e 9 4 3 e - 8 8 4 9 - 4 0 4 7 - a a 9 1 - 3 4 d e d 0 1 2 2 c 6 d < / C u s t o m C o n t e n t > < / G e m i n i > 
</file>

<file path=customXml/item4.xml>��< ? x m l   v e r s i o n = " 1 . 0 "   e n c o d i n g = " U T F - 1 6 " ? > < G e m i n i   x m l n s = " h t t p : / / g e m i n i / p i v o t c u s t o m i z a t i o n / T a b l e X M L _ F a c t   L o a n _ c d 4 f e a 6 2 - 1 c 0 2 - 4 d 8 b - 9 a 3 d - c 4 8 0 3 a 1 2 0 d 2 8 " > < C u s t o m C o n t e n t > < ! [ C D A T A [ < T a b l e W i d g e t G r i d S e r i a l i z a t i o n   x m l n s : x s d = " h t t p : / / w w w . w 3 . o r g / 2 0 0 1 / X M L S c h e m a "   x m l n s : x s i = " h t t p : / / w w w . w 3 . o r g / 2 0 0 1 / X M L S c h e m a - i n s t a n c e " > < C o l u m n S u g g e s t e d T y p e   / > < C o l u m n F o r m a t   / > < C o l u m n A c c u r a c y   / > < C o l u m n C u r r e n c y S y m b o l   / > < C o l u m n P o s i t i v e P a t t e r n   / > < C o l u m n N e g a t i v e P a t t e r n   / > < C o l u m n W i d t h s > < i t e m > < k e y > < s t r i n g > A c c o u n t   I D < / s t r i n g > < / k e y > < v a l u e > < i n t > 1 2 8 < / i n t > < / v a l u e > < / i t e m > < i t e m > < k e y > < s t r i n g > C l i e n t   i d < / s t r i n g > < / k e y > < v a l u e > < i n t > 1 0 4 < / i n t > < / v a l u e > < / i t e m > < i t e m > < k e y > < s t r i n g > B r a n c h   N a m e < / s t r i n g > < / k e y > < v a l u e > < i n t > 1 4 6 < / i n t > < / v a l u e > < / i t e m > < i t e m > < k e y > < s t r i n g > P r o d u c t   I d < / s t r i n g > < / k e y > < v a l u e > < i n t > 1 2 4 < / i n t > < / v a l u e > < / i t e m > < i t e m > < k e y > < s t r i n g > L o a n   A m o u n t < / s t r i n g > < / k e y > < v a l u e > < i n t > 1 4 6 < / i n t > < / v a l u e > < / i t e m > < i t e m > < k e y > < s t r i n g > F u n d e d   A m o u n t < / s t r i n g > < / k e y > < v a l u e > < i n t > 1 6 7 < / i n t > < / v a l u e > < / i t e m > < i t e m > < k e y > < s t r i n g > F u n d e d   A m o u n t   I n v < / s t r i n g > < / k e y > < v a l u e > < i n t > 1 9 6 < / i n t > < / v a l u e > < / i t e m > < i t e m > < k e y > < s t r i n g > D i s b u r s e m e n t   D a t e < / s t r i n g > < / k e y > < v a l u e > < i n t > 1 9 1 < / i n t > < / v a l u e > < / i t e m > < i t e m > < k e y > < s t r i n g > L o a n   S t a t u s < / s t r i n g > < / k e y > < v a l u e > < i n t > 1 3 2 < / i n t > < / v a l u e > < / i t e m > < i t e m > < k e y > < s t r i n g > R e p a y m e n t   T y p e < / s t r i n g > < / k e y > < v a l u e > < i n t > 1 7 0 < / i n t > < / v a l u e > < / i t e m > < / C o l u m n W i d t h s > < C o l u m n D i s p l a y I n d e x > < i t e m > < k e y > < s t r i n g > A c c o u n t   I D < / s t r i n g > < / k e y > < v a l u e > < i n t > 0 < / i n t > < / v a l u e > < / i t e m > < i t e m > < k e y > < s t r i n g > C l i e n t   i d < / s t r i n g > < / k e y > < v a l u e > < i n t > 1 < / i n t > < / v a l u e > < / i t e m > < i t e m > < k e y > < s t r i n g > B r a n c h   N a m e < / s t r i n g > < / k e y > < v a l u e > < i n t > 2 < / i n t > < / v a l u e > < / i t e m > < i t e m > < k e y > < s t r i n g > P r o d u c t   I d < / s t r i n g > < / k e y > < v a l u e > < i n t > 3 < / i n t > < / v a l u e > < / i t e m > < i t e m > < k e y > < s t r i n g > L o a n   A m o u n t < / s t r i n g > < / k e y > < v a l u e > < i n t > 4 < / i n t > < / v a l u e > < / i t e m > < i t e m > < k e y > < s t r i n g > F u n d e d   A m o u n t < / s t r i n g > < / k e y > < v a l u e > < i n t > 5 < / i n t > < / v a l u e > < / i t e m > < i t e m > < k e y > < s t r i n g > F u n d e d   A m o u n t   I n v < / s t r i n g > < / k e y > < v a l u e > < i n t > 6 < / i n t > < / v a l u e > < / i t e m > < i t e m > < k e y > < s t r i n g > D i s b u r s e m e n t   D a t e < / s t r i n g > < / k e y > < v a l u e > < i n t > 7 < / i n t > < / v a l u e > < / i t e m > < i t e m > < k e y > < s t r i n g > L o a n   S t a t u s < / s t r i n g > < / k e y > < v a l u e > < i n t > 8 < / i n t > < / v a l u e > < / i t e m > < i t e m > < k e y > < s t r i n g > R e p a y m e n t   T y p e < / s t r i n g > < / k e y > < v a l u e > < i n t > 9 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P o w e r P i v o t V e r s i o n " > < C u s t o m C o n t e n t > < ! [ C D A T A [ 1 1 . 0 . 9 1 6 6 . 1 8 8 ] ] > < / C u s t o m C o n t e n t > < / G e m i n i > 
</file>

<file path=customXml/item6.xml>��< ? x m l   v e r s i o n = " 1 . 0 "   e n c o d i n g = " U T F - 1 6 " ? > < G e m i n i   x m l n s = " h t t p : / / g e m i n i / p i v o t c u s t o m i z a t i o n / S h o w H i d d e n " > < C u s t o m C o n t e n t > F a l s e < / C u s t o m C o n t e n t > < / G e m i n i > 
</file>

<file path=customXml/item7.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E R D i a g r a m S a n d b o x A d a p t e r " & g t ; & l t ; P e r s p e c t i v e N a m e / & g t ; & l t ; / A d a p t e r & g t ; & l t ; D i a g r a m T y p e & g t ; E R D i a g r a m & l t ; / D i a g r a m T y p e & g t ; & l t ; D i s p l a y C o n t e x t   i : t y p e = " D i a g r a m D i s p l a y C o n t e x t " & g t ; & l t ; P r i m a r y T a g G r o u p K e y & g t ; & l t ; K e y & g t ; T a g G r o u p s \ N o d e   T y p e s & l t ; / K e y & g t ; & l t ; / P r i m a r y T a g G r o u p K e y & 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 T a g s \ T a b l e s \ & a m p ; l t ; T a b l e s \ D i m   C l i e n t & a m p ; g t ; & l t ; / K e y & g t ; & l t ; / D i a g r a m O b j e c t K e y & g t ; & l t ; D i a g r a m O b j e c t K e y & g t ; & l t ; K e y & g t ; D y n a m i c   T a g s \ T a b l e s \ & a m p ; l t ; T a b l e s \ D i m   P r o d u c t & a m p ; g t ; & l t ; / K e y & g t ; & l t ; / D i a g r a m O b j e c t K e y & g t ; & l t ; D i a g r a m O b j e c t K e y & g t ; & l t ; K e y & g t ; D y n a m i c   T a g s \ T a b l e s \ & a m p ; l t ; T a b l e s \ F a c t   L o a n & a m p ; g t ; & l t ; / K e y & g t ; & l t ; / D i a g r a m O b j e c t K e y & g t ; & l t ; D i a g r a m O b j e c t K e y & g t ; & l t ; K e y & g t ; D y n a m i c   T a g s \ T a b l e s \ & a m p ; l t ; T a b l e s \ F a c t   R e p a y m e n t & a m p ; g t ; & l t ; / K e y & g t ; & l t ; / D i a g r a m O b j e c t K e y & g t ; & l t ; D i a g r a m O b j e c t K e y & g t ; & l t ; K e y & g t ; D y n a m i c   T a g s \ T a b l e s \ & a m p ; l t ; T a b l e s \ S h e e t 1 & a m p ; g t ; & l t ; / K e y & g t ; & l t ; / D i a g r a m O b j e c t K e y & g t ; & l t ; D i a g r a m O b j e c t K e y & g t ; & l t ; K e y & g t ; D y n a m i c   T a g s \ T a b l e s \ & a m p ; l t ; T a b l e s \ D i m   B r a n c h & a m p ; g t ; & l t ; / K e y & g t ; & l t ; / D i a g r a m O b j e c t K e y & g t ; & l t ; D i a g r a m O b j e c t K e y & g t ; & l t ; K e y & g t ; D y n a m i c   T a g s \ T a b l e s \ & a m p ; l t ; T a b l e s \ M e r g e 1 & a m p ; g t ; & l t ; / K e y & g t ; & l t ; / D i a g r a m O b j e c t K e y & g t ; & l t ; D i a g r a m O b j e c t K e y & g t ; & l t ; K e y & g t ; T a b l e s \ D i m   C l i e n t & l t ; / K e y & g t ; & l t ; / D i a g r a m O b j e c t K e y & g t ; & l t ; D i a g r a m O b j e c t K e y & g t ; & l t ; K e y & g t ; T a b l e s \ D i m   C l i e n t \ C o l u m n s \ C l i e n t   i d & l t ; / K e y & g t ; & l t ; / D i a g r a m O b j e c t K e y & g t ; & l t ; D i a g r a m O b j e c t K e y & g t ; & l t ; K e y & g t ; T a b l e s \ D i m   C l i e n t \ C o l u m n s \ C l i e n t   N a m e & l t ; / K e y & g t ; & l t ; / D i a g r a m O b j e c t K e y & g t ; & l t ; D i a g r a m O b j e c t K e y & g t ; & l t ; K e y & g t ; T a b l e s \ D i m   C l i e n t \ C o l u m n s \ G e n d e r & l t ; / K e y & g t ; & l t ; / D i a g r a m O b j e c t K e y & g t ; & l t ; D i a g r a m O b j e c t K e y & g t ; & l t ; K e y & g t ; T a b l e s \ D i m   C l i e n t \ C o l u m n s \ A g e & l t ; / K e y & g t ; & l t ; / D i a g r a m O b j e c t K e y & g t ; & l t ; D i a g r a m O b j e c t K e y & g t ; & l t ; K e y & g t ; T a b l e s \ D i m   C l i e n t \ C o l u m n s \ A g e   _ T & l t ; / K e y & g t ; & l t ; / D i a g r a m O b j e c t K e y & g t ; & l t ; D i a g r a m O b j e c t K e y & g t ; & l t ; K e y & g t ; T a b l e s \ D i m   C l i e n t \ C o l u m n s \ D a t e o f   B i r t h & l t ; / K e y & g t ; & l t ; / D i a g r a m O b j e c t K e y & g t ; & l t ; D i a g r a m O b j e c t K e y & g t ; & l t ; K e y & g t ; T a b l e s \ D i m   C l i e n t \ C o l u m n s \ C a s t e & l t ; / K e y & g t ; & l t ; / D i a g r a m O b j e c t K e y & g t ; & l t ; D i a g r a m O b j e c t K e y & g t ; & l t ; K e y & g t ; T a b l e s \ D i m   C l i e n t \ C o l u m n s \ R e l i g i o n & l t ; / K e y & g t ; & l t ; / D i a g r a m O b j e c t K e y & g t ; & l t ; D i a g r a m O b j e c t K e y & g t ; & l t ; K e y & g t ; T a b l e s \ D i m   C l i e n t \ C o l u m n s \ H o m e   O w n e r s h i p & l t ; / K e y & g t ; & l t ; / D i a g r a m O b j e c t K e y & g t ; & l t ; D i a g r a m O b j e c t K e y & g t ; & l t ; K e y & g t ; T a b l e s \ D i m   C l i e n t \ C o l u m n s \ C l i e n t   I n c o m e   R a n g e & l t ; / K e y & g t ; & l t ; / D i a g r a m O b j e c t K e y & g t ; & l t ; D i a g r a m O b j e c t K e y & g t ; & l t ; K e y & g t ; T a b l e s \ D i m   C l i e n t \ C o l u m n s \ E m p l o y m e n t   T y p e & l t ; / K e y & g t ; & l t ; / D i a g r a m O b j e c t K e y & g t ; & l t ; D i a g r a m O b j e c t K e y & g t ; & l t ; K e y & g t ; T a b l e s \ D i m   C l i e n t \ C o l u m n s \ C r e d i t   S c o r e & l t ; / K e y & g t ; & l t ; / D i a g r a m O b j e c t K e y & g t ; & l t ; D i a g r a m O b j e c t K e y & g t ; & l t ; K e y & g t ; T a b l e s \ D i m   C l i e n t \ M e a s u r e s \ S u m   o f   C r e d i t   S c o r e & l t ; / K e y & g t ; & l t ; / D i a g r a m O b j e c t K e y & g t ; & l t ; D i a g r a m O b j e c t K e y & g t ; & l t ; K e y & g t ; T a b l e s \ D i m   C l i e n t \ S u m   o f   C r e d i t   S c o r e \ A d d i t i o n a l   I n f o \ I m p l i c i t   M e a s u r e & l t ; / K e y & g t ; & l t ; / D i a g r a m O b j e c t K e y & g t ; & l t ; D i a g r a m O b j e c t K e y & g t ; & l t ; K e y & g t ; T a b l e s \ D i m   P r o d u c t & l t ; / K e y & g t ; & l t ; / D i a g r a m O b j e c t K e y & g t ; & l t ; D i a g r a m O b j e c t K e y & g t ; & l t ; K e y & g t ; T a b l e s \ D i m   P r o d u c t \ C o l u m n s \ P r o d u c t   I d & l t ; / K e y & g t ; & l t ; / D i a g r a m O b j e c t K e y & g t ; & l t ; D i a g r a m O b j e c t K e y & g t ; & l t ; K e y & g t ; T a b l e s \ D i m   P r o d u c t \ C o l u m n s \ P u r p o s e   C a t e g o r y & l t ; / K e y & g t ; & l t ; / D i a g r a m O b j e c t K e y & g t ; & l t ; D i a g r a m O b j e c t K e y & g t ; & l t ; K e y & g t ; T a b l e s \ D i m   P r o d u c t \ C o l u m n s \ T e r m & l t ; / K e y & g t ; & l t ; / D i a g r a m O b j e c t K e y & g t ; & l t ; D i a g r a m O b j e c t K e y & g t ; & l t ; K e y & g t ; T a b l e s \ D i m   P r o d u c t \ C o l u m n s \ I n t   R a t e & l t ; / K e y & g t ; & l t ; / D i a g r a m O b j e c t K e y & g t ; & l t ; D i a g r a m O b j e c t K e y & g t ; & l t ; K e y & g t ; T a b l e s \ D i m   P r o d u c t \ C o l u m n s \ G r a d e & l t ; / K e y & g t ; & l t ; / D i a g r a m O b j e c t K e y & g t ; & l t ; D i a g r a m O b j e c t K e y & g t ; & l t ; K e y & g t ; T a b l e s \ D i m   P r o d u c t \ C o l u m n s \ S u b   G r a d e & l t ; / K e y & g t ; & l t ; / D i a g r a m O b j e c t K e y & g t ; & l t ; D i a g r a m O b j e c t K e y & g t ; & l t ; K e y & g t ; T a b l e s \ F a c t   L o a n & l t ; / K e y & g t ; & l t ; / D i a g r a m O b j e c t K e y & g t ; & l t ; D i a g r a m O b j e c t K e y & g t ; & l t ; K e y & g t ; T a b l e s \ F a c t   L o a n \ C o l u m n s \ A c c o u n t   I D & l t ; / K e y & g t ; & l t ; / D i a g r a m O b j e c t K e y & g t ; & l t ; D i a g r a m O b j e c t K e y & g t ; & l t ; K e y & g t ; T a b l e s \ F a c t   L o a n \ C o l u m n s \ C l i e n t   i d & l t ; / K e y & g t ; & l t ; / D i a g r a m O b j e c t K e y & g t ; & l t ; D i a g r a m O b j e c t K e y & g t ; & l t ; K e y & g t ; T a b l e s \ F a c t   L o a n \ C o l u m n s \ B r a n c h   N a m e & l t ; / K e y & g t ; & l t ; / D i a g r a m O b j e c t K e y & g t ; & l t ; D i a g r a m O b j e c t K e y & g t ; & l t ; K e y & g t ; T a b l e s \ F a c t   L o a n \ C o l u m n s \ P r o d u c t   I d & l t ; / K e y & g t ; & l t ; / D i a g r a m O b j e c t K e y & g t ; & l t ; D i a g r a m O b j e c t K e y & g t ; & l t ; K e y & g t ; T a b l e s \ F a c t   L o a n \ C o l u m n s \ L o a n   A m o u n t & l t ; / K e y & g t ; & l t ; / D i a g r a m O b j e c t K e y & g t ; & l t ; D i a g r a m O b j e c t K e y & g t ; & l t ; K e y & g t ; T a b l e s \ F a c t   L o a n \ C o l u m n s \ F u n d e d   A m o u n t & l t ; / K e y & g t ; & l t ; / D i a g r a m O b j e c t K e y & g t ; & l t ; D i a g r a m O b j e c t K e y & g t ; & l t ; K e y & g t ; T a b l e s \ F a c t   L o a n \ C o l u m n s \ F u n d e d   A m o u n t   I n v & l t ; / K e y & g t ; & l t ; / D i a g r a m O b j e c t K e y & g t ; & l t ; D i a g r a m O b j e c t K e y & g t ; & l t ; K e y & g t ; T a b l e s \ F a c t   L o a n \ C o l u m n s \ D i s b u r s e m e n t   D a t e & l t ; / K e y & g t ; & l t ; / D i a g r a m O b j e c t K e y & g t ; & l t ; D i a g r a m O b j e c t K e y & g t ; & l t ; K e y & g t ; T a b l e s \ F a c t   L o a n \ C o l u m n s \ L o a n   S t a t u s & l t ; / K e y & g t ; & l t ; / D i a g r a m O b j e c t K e y & g t ; & l t ; D i a g r a m O b j e c t K e y & g t ; & l t ; K e y & g t ; T a b l e s \ F a c t   L o a n \ C o l u m n s \ R e p a y m e n t   T y p e & l t ; / K e y & g t ; & l t ; / D i a g r a m O b j e c t K e y & g t ; & l t ; D i a g r a m O b j e c t K e y & g t ; & l t ; K e y & g t ; T a b l e s \ F a c t   R e p a y m e n t & l t ; / K e y & g t ; & l t ; / D i a g r a m O b j e c t K e y & g t ; & l t ; D i a g r a m O b j e c t K e y & g t ; & l t ; K e y & g t ; T a b l e s \ F a c t   R e p a y m e n t \ C o l u m n s \ A c c o u n t   I D & l t ; / K e y & g t ; & l t ; / D i a g r a m O b j e c t K e y & g t ; & l t ; D i a g r a m O b j e c t K e y & g t ; & l t ; K e y & g t ; T a b l e s \ F a c t   R e p a y m e n t \ C o l u m n s \ T o t a l   P y m n t & l t ; / K e y & g t ; & l t ; / D i a g r a m O b j e c t K e y & g t ; & l t ; D i a g r a m O b j e c t K e y & g t ; & l t ; K e y & g t ; T a b l e s \ F a c t   R e p a y m e n t \ C o l u m n s \ T o t a l   P y m n t   i n v & l t ; / K e y & g t ; & l t ; / D i a g r a m O b j e c t K e y & g t ; & l t ; D i a g r a m O b j e c t K e y & g t ; & l t ; K e y & g t ; T a b l e s \ F a c t   R e p a y m e n t \ C o l u m n s \ T o t a l   R e c   P r n c p & l t ; / K e y & g t ; & l t ; / D i a g r a m O b j e c t K e y & g t ; & l t ; D i a g r a m O b j e c t K e y & g t ; & l t ; K e y & g t ; T a b l e s \ F a c t   R e p a y m e n t \ C o l u m n s \ T o t a l   F e e s & l t ; / K e y & g t ; & l t ; / D i a g r a m O b j e c t K e y & g t ; & l t ; D i a g r a m O b j e c t K e y & g t ; & l t ; K e y & g t ; T a b l e s \ F a c t   R e p a y m e n t \ C o l u m n s \ T o t a l   R r e c   i n t & l t ; / K e y & g t ; & l t ; / D i a g r a m O b j e c t K e y & g t ; & l t ; D i a g r a m O b j e c t K e y & g t ; & l t ; K e y & g t ; T a b l e s \ F a c t   R e p a y m e n t \ C o l u m n s \ I s   D e l i n q u e n t   L o a n & l t ; / K e y & g t ; & l t ; / D i a g r a m O b j e c t K e y & g t ; & l t ; D i a g r a m O b j e c t K e y & g t ; & l t ; K e y & g t ; T a b l e s \ F a c t   R e p a y m e n t \ C o l u m n s \ I s   D e f a u l t   L o a n & l t ; / K e y & g t ; & l t ; / D i a g r a m O b j e c t K e y & g t ; & l t ; D i a g r a m O b j e c t K e y & g t ; & l t ; K e y & g t ; T a b l e s \ F a c t   R e p a y m e n t \ C o l u m n s \ D e l i n q   2   Y r s & l t ; / K e y & g t ; & l t ; / D i a g r a m O b j e c t K e y & g t ; & l t ; D i a g r a m O b j e c t K e y & g t ; & l t ; K e y & g t ; T a b l e s \ F a c t   R e p a y m e n t \ C o l u m n s \ R e p a y m e n t   B e h a v i o r & l t ; / K e y & g t ; & l t ; / D i a g r a m O b j e c t K e y & g t ; & l t ; D i a g r a m O b j e c t K e y & g t ; & l t ; K e y & g t ; T a b l e s \ F a c t   R e p a y m e n t \ M e a s u r e s \ S u m   o f   T o t a l   P y m n t & l t ; / K e y & g t ; & l t ; / D i a g r a m O b j e c t K e y & g t ; & l t ; D i a g r a m O b j e c t K e y & g t ; & l t ; K e y & g t ; T a b l e s \ F a c t   R e p a y m e n t \ S u m   o f   T o t a l   P y m n t \ A d d i t i o n a l   I n f o \ I m p l i c i t   M e a s u r e & l t ; / K e y & g t ; & l t ; / D i a g r a m O b j e c t K e y & g t ; & l t ; D i a g r a m O b j e c t K e y & g t ; & l t ; K e y & g t ; T a b l e s \ F a c t   R e p a y m e n t \ M e a s u r e s \ S u m   o f   T o t a l   P y m n t   i n v & l t ; / K e y & g t ; & l t ; / D i a g r a m O b j e c t K e y & g t ; & l t ; D i a g r a m O b j e c t K e y & g t ; & l t ; K e y & g t ; T a b l e s \ F a c t   R e p a y m e n t \ S u m   o f   T o t a l   P y m n t   i n v \ A d d i t i o n a l   I n f o \ I m p l i c i t   M e a s u r e & l t ; / K e y & g t ; & l t ; / D i a g r a m O b j e c t K e y & g t ; & l t ; D i a g r a m O b j e c t K e y & g t ; & l t ; K e y & g t ; T a b l e s \ F a c t   R e p a y m e n t \ M e a s u r e s \ S u m   o f   T o t a l   R e c   P r n c p & l t ; / K e y & g t ; & l t ; / D i a g r a m O b j e c t K e y & g t ; & l t ; D i a g r a m O b j e c t K e y & g t ; & l t ; K e y & g t ; T a b l e s \ F a c t   R e p a y m e n t \ S u m   o f   T o t a l   R e c   P r n c p \ A d d i t i o n a l   I n f o \ I m p l i c i t   M e a s u r e & l t ; / K e y & g t ; & l t ; / D i a g r a m O b j e c t K e y & g t ; & l t ; D i a g r a m O b j e c t K e y & g t ; & l t ; K e y & g t ; T a b l e s \ F a c t   R e p a y m e n t \ M e a s u r e s \ S u m   o f   T o t a l   F e e s & l t ; / K e y & g t ; & l t ; / D i a g r a m O b j e c t K e y & g t ; & l t ; D i a g r a m O b j e c t K e y & g t ; & l t ; K e y & g t ; T a b l e s \ F a c t   R e p a y m e n t \ S u m   o f   T o t a l   F e e s \ A d d i t i o n a l   I n f o \ I m p l i c i t   M e a s u r e & l t ; / K e y & g t ; & l t ; / D i a g r a m O b j e c t K e y & g t ; & l t ; D i a g r a m O b j e c t K e y & g t ; & l t ; K e y & g t ; T a b l e s \ S h e e t 1 & l t ; / K e y & g t ; & l t ; / D i a g r a m O b j e c t K e y & g t ; & l t ; D i a g r a m O b j e c t K e y & g t ; & l t ; K e y & g t ; T a b l e s \ S h e e t 1 \ C o l u m n s \ C u s t o m e r   I D & l t ; / K e y & g t ; & l t ; / D i a g r a m O b j e c t K e y & g t ; & l t ; D i a g r a m O b j e c t K e y & g t ; & l t ; K e y & g t ; T a b l e s \ S h e e t 1 \ C o l u m n s \ C u s t o m e r   N a m e & l t ; / K e y & g t ; & l t ; / D i a g r a m O b j e c t K e y & g t ; & l t ; D i a g r a m O b j e c t K e y & g t ; & l t ; K e y & g t ; T a b l e s \ S h e e t 1 \ C o l u m n s \ A c c o u n t   N u m b e r & l t ; / K e y & g t ; & l t ; / D i a g r a m O b j e c t K e y & g t ; & l t ; D i a g r a m O b j e c t K e y & g t ; & l t ; K e y & g t ; T a b l e s \ S h e e t 1 \ C o l u m n s \ T r a n s a c t i o n   D a t e & l t ; / K e y & g t ; & l t ; / D i a g r a m O b j e c t K e y & g t ; & l t ; D i a g r a m O b j e c t K e y & g t ; & l t ; K e y & g t ; T a b l e s \ S h e e t 1 \ C o l u m n s \ T r a n s a c t i o n   T y p e & l t ; / K e y & g t ; & l t ; / D i a g r a m O b j e c t K e y & g t ; & l t ; D i a g r a m O b j e c t K e y & g t ; & l t ; K e y & g t ; T a b l e s \ S h e e t 1 \ C o l u m n s \ A m o u n t & l t ; / K e y & g t ; & l t ; / D i a g r a m O b j e c t K e y & g t ; & l t ; D i a g r a m O b j e c t K e y & g t ; & l t ; K e y & g t ; T a b l e s \ S h e e t 1 \ C o l u m n s \ B a l a n c e & l t ; / K e y & g t ; & l t ; / D i a g r a m O b j e c t K e y & g t ; & l t ; D i a g r a m O b j e c t K e y & g t ; & l t ; K e y & g t ; T a b l e s \ S h e e t 1 \ C o l u m n s \ D e s c r i p t i o n & l t ; / K e y & g t ; & l t ; / D i a g r a m O b j e c t K e y & g t ; & l t ; D i a g r a m O b j e c t K e y & g t ; & l t ; K e y & g t ; T a b l e s \ S h e e t 1 \ C o l u m n s \ B r a n c h & l t ; / K e y & g t ; & l t ; / D i a g r a m O b j e c t K e y & g t ; & l t ; D i a g r a m O b j e c t K e y & g t ; & l t ; K e y & g t ; T a b l e s \ S h e e t 1 \ C o l u m n s \ T r a n s a c t i o n   M e t h o d & l t ; / K e y & g t ; & l t ; / D i a g r a m O b j e c t K e y & g t ; & l t ; D i a g r a m O b j e c t K e y & g t ; & l t ; K e y & g t ; T a b l e s \ S h e e t 1 \ C o l u m n s \ C u r r e n c y & l t ; / K e y & g t ; & l t ; / D i a g r a m O b j e c t K e y & g t ; & l t ; D i a g r a m O b j e c t K e y & g t ; & l t ; K e y & g t ; T a b l e s \ S h e e t 1 \ C o l u m n s \ B a n k   N a m e & l t ; / K e y & g t ; & l t ; / D i a g r a m O b j e c t K e y & g t ; & l t ; D i a g r a m O b j e c t K e y & g t ; & l t ; K e y & g t ; T a b l e s \ D i m   B r a n c h & l t ; / K e y & g t ; & l t ; / D i a g r a m O b j e c t K e y & g t ; & l t ; D i a g r a m O b j e c t K e y & g t ; & l t ; K e y & g t ; T a b l e s \ D i m   B r a n c h \ C o l u m n s \ B r a n c h   N a m e & l t ; / K e y & g t ; & l t ; / D i a g r a m O b j e c t K e y & g t ; & l t ; D i a g r a m O b j e c t K e y & g t ; & l t ; K e y & g t ; T a b l e s \ D i m   B r a n c h \ C o l u m n s \ B a n k   N a m e & l t ; / K e y & g t ; & l t ; / D i a g r a m O b j e c t K e y & g t ; & l t ; D i a g r a m O b j e c t K e y & g t ; & l t ; K e y & g t ; T a b l e s \ D i m   B r a n c h \ C o l u m n s \ R e g i o n   N a m e & l t ; / K e y & g t ; & l t ; / D i a g r a m O b j e c t K e y & g t ; & l t ; D i a g r a m O b j e c t K e y & g t ; & l t ; K e y & g t ; T a b l e s \ D i m   B r a n c h \ C o l u m n s \ S t a t e   A b b r & l t ; / K e y & g t ; & l t ; / D i a g r a m O b j e c t K e y & g t ; & l t ; D i a g r a m O b j e c t K e y & g t ; & l t ; K e y & g t ; T a b l e s \ D i m   B r a n c h \ C o l u m n s \ S t a t e   A b b r . 1 & l t ; / K e y & g t ; & l t ; / D i a g r a m O b j e c t K e y & g t ; & l t ; D i a g r a m O b j e c t K e y & g t ; & l t ; K e y & g t ; T a b l e s \ D i m   B r a n c h \ C o l u m n s \ S t a t e   N a m e & l t ; / K e y & g t ; & l t ; / D i a g r a m O b j e c t K e y & g t ; & l t ; D i a g r a m O b j e c t K e y & g t ; & l t ; K e y & g t ; T a b l e s \ D i m   B r a n c h \ C o l u m n s \ C i t y & l t ; / K e y & g t ; & l t ; / D i a g r a m O b j e c t K e y & g t ; & l t ; D i a g r a m O b j e c t K e y & g t ; & l t ; K e y & g t ; T a b l e s \ D i m   B r a n c h \ C o l u m n s \ C e n t e r   I d & l t ; / K e y & g t ; & l t ; / D i a g r a m O b j e c t K e y & g t ; & l t ; D i a g r a m O b j e c t K e y & g t ; & l t ; K e y & g t ; T a b l e s \ D i m   B r a n c h \ C o l u m n s \ B H   N a m e & l t ; / K e y & g t ; & l t ; / D i a g r a m O b j e c t K e y & g t ; & l t ; D i a g r a m O b j e c t K e y & g t ; & l t ; K e y & g t ; T a b l e s \ D i m   B r a n c h \ C o l u m n s \ B r a n c h   P e r f o r m a n c e   C a t e g o r y & l t ; / K e y & g t ; & l t ; / D i a g r a m O b j e c t K e y & g t ; & l t ; D i a g r a m O b j e c t K e y & g t ; & l t ; K e y & g t ; T a b l e s \ M e r g e 1 & l t ; / K e y & g t ; & l t ; / D i a g r a m O b j e c t K e y & g t ; & l t ; D i a g r a m O b j e c t K e y & g t ; & l t ; K e y & g t ; T a b l e s \ M e r g e 1 \ C o l u m n s \ A c c o u n t   I D & l t ; / K e y & g t ; & l t ; / D i a g r a m O b j e c t K e y & g t ; & l t ; D i a g r a m O b j e c t K e y & g t ; & l t ; K e y & g t ; T a b l e s \ M e r g e 1 \ C o l u m n s \ C l i e n t   i d & l t ; / K e y & g t ; & l t ; / D i a g r a m O b j e c t K e y & g t ; & l t ; D i a g r a m O b j e c t K e y & g t ; & l t ; K e y & g t ; T a b l e s \ M e r g e 1 \ C o l u m n s \ B r a n c h   N a m e & l t ; / K e y & g t ; & l t ; / D i a g r a m O b j e c t K e y & g t ; & l t ; D i a g r a m O b j e c t K e y & g t ; & l t ; K e y & g t ; T a b l e s \ M e r g e 1 \ C o l u m n s \ P r o d u c t   I d & l t ; / K e y & g t ; & l t ; / D i a g r a m O b j e c t K e y & g t ; & l t ; D i a g r a m O b j e c t K e y & g t ; & l t ; K e y & g t ; T a b l e s \ M e r g e 1 \ C o l u m n s \ L o a n   A m o u n t & l t ; / K e y & g t ; & l t ; / D i a g r a m O b j e c t K e y & g t ; & l t ; D i a g r a m O b j e c t K e y & g t ; & l t ; K e y & g t ; T a b l e s \ M e r g e 1 \ C o l u m n s \ F u n d e d   A m o u n t & l t ; / K e y & g t ; & l t ; / D i a g r a m O b j e c t K e y & g t ; & l t ; D i a g r a m O b j e c t K e y & g t ; & l t ; K e y & g t ; T a b l e s \ M e r g e 1 \ C o l u m n s \ F u n d e d   A m o u n t   I n v & l t ; / K e y & g t ; & l t ; / D i a g r a m O b j e c t K e y & g t ; & l t ; D i a g r a m O b j e c t K e y & g t ; & l t ; K e y & g t ; T a b l e s \ M e r g e 1 \ C o l u m n s \ D i s b u r s e m e n t   D a t e & l t ; / K e y & g t ; & l t ; / D i a g r a m O b j e c t K e y & g t ; & l t ; D i a g r a m O b j e c t K e y & g t ; & l t ; K e y & g t ; T a b l e s \ M e r g e 1 \ C o l u m n s \ L o a n   S t a t u s & l t ; / K e y & g t ; & l t ; / D i a g r a m O b j e c t K e y & g t ; & l t ; D i a g r a m O b j e c t K e y & g t ; & l t ; K e y & g t ; T a b l e s \ M e r g e 1 \ C o l u m n s \ R e p a y m e n t   T y p e & l t ; / K e y & g t ; & l t ; / D i a g r a m O b j e c t K e y & g t ; & l t ; D i a g r a m O b j e c t K e y & g t ; & l t ; K e y & g t ; T a b l e s \ M e r g e 1 \ C o l u m n s \ D i m   P r o d u c t . 1 . P r o d u c t   I d & l t ; / K e y & g t ; & l t ; / D i a g r a m O b j e c t K e y & g t ; & l t ; D i a g r a m O b j e c t K e y & g t ; & l t ; K e y & g t ; T a b l e s \ M e r g e 1 \ C o l u m n s \ D i m   P r o d u c t . 1 . P u r p o s e   C a t e g o r y & l t ; / K e y & g t ; & l t ; / D i a g r a m O b j e c t K e y & g t ; & l t ; D i a g r a m O b j e c t K e y & g t ; & l t ; K e y & g t ; T a b l e s \ M e r g e 1 \ C o l u m n s \ D i m   P r o d u c t . 1 . T e r m & l t ; / K e y & g t ; & l t ; / D i a g r a m O b j e c t K e y & g t ; & l t ; D i a g r a m O b j e c t K e y & g t ; & l t ; K e y & g t ; T a b l e s \ M e r g e 1 \ C o l u m n s \ D i m   P r o d u c t . 1 . I n t   R a t e & l t ; / K e y & g t ; & l t ; / D i a g r a m O b j e c t K e y & g t ; & l t ; D i a g r a m O b j e c t K e y & g t ; & l t ; K e y & g t ; T a b l e s \ M e r g e 1 \ C o l u m n s \ D i m   P r o d u c t . 1 . G r a d e & l t ; / K e y & g t ; & l t ; / D i a g r a m O b j e c t K e y & g t ; & l t ; D i a g r a m O b j e c t K e y & g t ; & l t ; K e y & g t ; T a b l e s \ M e r g e 1 \ C o l u m n s \ D i m   P r o d u c t . 1 . S u b   G r a d e & l t ; / K e y & g t ; & l t ; / D i a g r a m O b j e c t K e y & g t ; & l t ; D i a g r a m O b j e c t K e y & g t ; & l t ; K e y & g t ; T a b l e s \ M e r g e 1 \ C o l u m n s \ Y e a r & l t ; / K e y & g t ; & l t ; / D i a g r a m O b j e c t K e y & g t ; & l t ; D i a g r a m O b j e c t K e y & g t ; & l t ; K e y & g t ; T a b l e s \ M e r g e 1 \ C o l u m n s \ D a y   N a m e & l t ; / K e y & g t ; & l t ; / D i a g r a m O b j e c t K e y & g t ; & l t ; D i a g r a m O b j e c t K e y & g t ; & l t ; K e y & g t ; T a b l e s \ M e r g e 1 \ C o l u m n s \ D a y & l t ; / K e y & g t ; & l t ; / D i a g r a m O b j e c t K e y & g t ; & l t ; D i a g r a m O b j e c t K e y & g t ; & l t ; K e y & g t ; T a b l e s \ M e r g e 1 \ C o l u m n s \ M o n t h & l t ; / K e y & g t ; & l t ; / D i a g r a m O b j e c t K e y & g t ; & l t ; D i a g r a m O b j e c t K e y & g t ; & l t ; K e y & g t ; T a b l e s \ M e r g e 1 \ C o l u m n s \ F a c t   R e p a y m e n t . A c c o u n t   I D & l t ; / K e y & g t ; & l t ; / D i a g r a m O b j e c t K e y & g t ; & l t ; D i a g r a m O b j e c t K e y & g t ; & l t ; K e y & g t ; T a b l e s \ M e r g e 1 \ C o l u m n s \ F a c t   R e p a y m e n t . T o t a l   P y m n t & l t ; / K e y & g t ; & l t ; / D i a g r a m O b j e c t K e y & g t ; & l t ; D i a g r a m O b j e c t K e y & g t ; & l t ; K e y & g t ; T a b l e s \ M e r g e 1 \ C o l u m n s \ F a c t   R e p a y m e n t . T o t a l   P y m n t   i n v & l t ; / K e y & g t ; & l t ; / D i a g r a m O b j e c t K e y & g t ; & l t ; D i a g r a m O b j e c t K e y & g t ; & l t ; K e y & g t ; T a b l e s \ M e r g e 1 \ C o l u m n s \ F a c t   R e p a y m e n t . T o t a l   R e c   P r n c p & l t ; / K e y & g t ; & l t ; / D i a g r a m O b j e c t K e y & g t ; & l t ; D i a g r a m O b j e c t K e y & g t ; & l t ; K e y & g t ; T a b l e s \ M e r g e 1 \ C o l u m n s \ F a c t   R e p a y m e n t . T o t a l   F e e s & l t ; / K e y & g t ; & l t ; / D i a g r a m O b j e c t K e y & g t ; & l t ; D i a g r a m O b j e c t K e y & g t ; & l t ; K e y & g t ; T a b l e s \ M e r g e 1 \ C o l u m n s \ F a c t   R e p a y m e n t . T o t a l   R r e c   i n t & l t ; / K e y & g t ; & l t ; / D i a g r a m O b j e c t K e y & g t ; & l t ; D i a g r a m O b j e c t K e y & g t ; & l t ; K e y & g t ; T a b l e s \ M e r g e 1 \ C o l u m n s \ F a c t   R e p a y m e n t . I s   D e l i n q u e n t   L o a n & l t ; / K e y & g t ; & l t ; / D i a g r a m O b j e c t K e y & g t ; & l t ; D i a g r a m O b j e c t K e y & g t ; & l t ; K e y & g t ; T a b l e s \ M e r g e 1 \ C o l u m n s \ F a c t   R e p a y m e n t . I s   D e f a u l t   L o a n & l t ; / K e y & g t ; & l t ; / D i a g r a m O b j e c t K e y & g t ; & l t ; D i a g r a m O b j e c t K e y & g t ; & l t ; K e y & g t ; T a b l e s \ M e r g e 1 \ C o l u m n s \ F a c t   R e p a y m e n t . D e l i n q   2   Y r s & l t ; / K e y & g t ; & l t ; / D i a g r a m O b j e c t K e y & g t ; & l t ; D i a g r a m O b j e c t K e y & g t ; & l t ; K e y & g t ; T a b l e s \ M e r g e 1 \ C o l u m n s \ F a c t   R e p a y m e n t . R e p a y m e n t   B e h a v i o r & l t ; / K e y & g t ; & l t ; / D i a g r a m O b j e c t K e y & g t ; & l t ; D i a g r a m O b j e c t K e y & g t ; & l t ; K e y & g t ; T a b l e s \ M e r g e 1 \ M e a s u r e s \ S u m   o f   L o a n   A m o u n t & l t ; / K e y & g t ; & l t ; / D i a g r a m O b j e c t K e y & g t ; & l t ; D i a g r a m O b j e c t K e y & g t ; & l t ; K e y & g t ; T a b l e s \ M e r g e 1 \ S u m   o f   L o a n   A m o u n t \ A d d i t i o n a l   I n f o \ I m p l i c i t   M e a s u r e & l t ; / K e y & g t ; & l t ; / D i a g r a m O b j e c t K e y & g t ; & l t ; D i a g r a m O b j e c t K e y & g t ; & l t ; K e y & g t ; T a b l e s \ M e r g e 1 \ M e a s u r e s \ S u m   o f   F u n d e d   A m o u n t & l t ; / K e y & g t ; & l t ; / D i a g r a m O b j e c t K e y & g t ; & l t ; D i a g r a m O b j e c t K e y & g t ; & l t ; K e y & g t ; T a b l e s \ M e r g e 1 \ S u m   o f   F u n d e d   A m o u n t \ A d d i t i o n a l   I n f o \ I m p l i c i t   M e a s u r e & l t ; / K e y & g t ; & l t ; / D i a g r a m O b j e c t K e y & g t ; & l t ; D i a g r a m O b j e c t K e y & g t ; & l t ; K e y & g t ; T a b l e s \ M e r g e 1 \ M e a s u r e s \ S u m   o f   F u n d e d   A m o u n t   I n v & l t ; / K e y & g t ; & l t ; / D i a g r a m O b j e c t K e y & g t ; & l t ; D i a g r a m O b j e c t K e y & g t ; & l t ; K e y & g t ; T a b l e s \ M e r g e 1 \ S u m   o f   F u n d e d   A m o u n t   I n v \ A d d i t i o n a l   I n f o \ I m p l i c i t   M e a s u r e & l t ; / K e y & g t ; & l t ; / D i a g r a m O b j e c t K e y & g t ; & l t ; D i a g r a m O b j e c t K e y & g t ; & l t ; K e y & g t ; T a b l e s \ M e r g e 1 \ M e a s u r e s \ S u m   o f   F a c t   R e p a y m e n t . T o t a l   F e e s & l t ; / K e y & g t ; & l t ; / D i a g r a m O b j e c t K e y & g t ; & l t ; D i a g r a m O b j e c t K e y & g t ; & l t ; K e y & g t ; T a b l e s \ M e r g e 1 \ S u m   o f   F a c t   R e p a y m e n t . T o t a l   F e e s \ A d d i t i o n a l   I n f o \ I m p l i c i t   M e a s u r e & l t ; / K e y & g t ; & l t ; / D i a g r a m O b j e c t K e y & g t ; & l t ; D i a g r a m O b j e c t K e y & g t ; & l t ; K e y & g t ; T a b l e s \ M e r g e 1 \ M e a s u r e s \ S u m   o f   F a c t   R e p a y m e n t . D e l i n q   2   Y r s & l t ; / K e y & g t ; & l t ; / D i a g r a m O b j e c t K e y & g t ; & l t ; D i a g r a m O b j e c t K e y & g t ; & l t ; K e y & g t ; T a b l e s \ M e r g e 1 \ S u m   o f   F a c t   R e p a y m e n t . D e l i n q   2   Y r s \ A d d i t i o n a l   I n f o \ I m p l i c i t   M e a s u r e & l t ; / K e y & g t ; & l t ; / D i a g r a m O b j e c t K e y & g t ; & l t ; D i a g r a m O b j e c t K e y & g t ; & l t ; K e y & g t ; T a b l e s \ M e r g e 1 \ M e a s u r e s \ S u m   o f   F a c t   R e p a y m e n t . T o t a l   P y m n t & l t ; / K e y & g t ; & l t ; / D i a g r a m O b j e c t K e y & g t ; & l t ; D i a g r a m O b j e c t K e y & g t ; & l t ; K e y & g t ; T a b l e s \ M e r g e 1 \ S u m   o f   F a c t   R e p a y m e n t . T o t a l   P y m n t \ A d d i t i o n a l   I n f o \ I m p l i c i t   M e a s u r e & l t ; / K e y & g t ; & l t ; / D i a g r a m O b j e c t K e y & g t ; & l t ; D i a g r a m O b j e c t K e y & g t ; & l t ; K e y & g t ; T a b l e s \ M e r g e 1 \ M e a s u r e s \ S u m   o f   F a c t   R e p a y m e n t . T o t a l   R e c   P r n c p & l t ; / K e y & g t ; & l t ; / D i a g r a m O b j e c t K e y & g t ; & l t ; D i a g r a m O b j e c t K e y & g t ; & l t ; K e y & g t ; T a b l e s \ M e r g e 1 \ S u m   o f   F a c t   R e p a y m e n t . T o t a l   R e c   P r n c p \ A d d i t i o n a l   I n f o \ I m p l i c i t   M e a s u r e & l t ; / K e y & g t ; & l t ; / D i a g r a m O b j e c t K e y & g t ; & l t ; D i a g r a m O b j e c t K e y & g t ; & l t ; K e y & g t ; R e l a t i o n s h i p s \ & a m p ; l t ; T a b l e s \ F a c t   L o a n \ C o l u m n s \ C l i e n t   i d & a m p ; g t ; - & a m p ; l t ; T a b l e s \ D i m   C l i e n t \ C o l u m n s \ C l i e n t   i d & a m p ; g t ; & l t ; / K e y & g t ; & l t ; / D i a g r a m O b j e c t K e y & g t ; & l t ; D i a g r a m O b j e c t K e y & g t ; & l t ; K e y & g t ; R e l a t i o n s h i p s \ & a m p ; l t ; T a b l e s \ F a c t   L o a n \ C o l u m n s \ C l i e n t   i d & a m p ; g t ; - & a m p ; l t ; T a b l e s \ D i m   C l i e n t \ C o l u m n s \ C l i e n t   i d & a m p ; g t ; \ F K & l t ; / K e y & g t ; & l t ; / D i a g r a m O b j e c t K e y & g t ; & l t ; D i a g r a m O b j e c t K e y & g t ; & l t ; K e y & g t ; R e l a t i o n s h i p s \ & a m p ; l t ; T a b l e s \ F a c t   L o a n \ C o l u m n s \ C l i e n t   i d & a m p ; g t ; - & a m p ; l t ; T a b l e s \ D i m   C l i e n t \ C o l u m n s \ C l i e n t   i d & a m p ; g t ; \ P K & l t ; / K e y & g t ; & l t ; / D i a g r a m O b j e c t K e y & g t ; & l t ; D i a g r a m O b j e c t K e y & g t ; & l t ; K e y & g t ; R e l a t i o n s h i p s \ & a m p ; l t ; T a b l e s \ F a c t   L o a n \ C o l u m n s \ C l i e n t   i d & a m p ; g t ; - & a m p ; l t ; T a b l e s \ D i m   C l i e n t \ C o l u m n s \ C l i e n t   i d & a m p ; g t ; \ C r o s s F i l t e r & l t ; / K e y & g t ; & l t ; / D i a g r a m O b j e c t K e y & g t ; & l t ; D i a g r a m O b j e c t K e y & g t ; & l t ; K e y & g t ; R e l a t i o n s h i p s \ & a m p ; l t ; T a b l e s \ F a c t   R e p a y m e n t \ C o l u m n s \ A c c o u n t   I D & a m p ; g t ; - & a m p ; l t ; T a b l e s \ F a c t   L o a n \ C o l u m n s \ A c c o u n t   I D & a m p ; g t ; & l t ; / K e y & g t ; & l t ; / D i a g r a m O b j e c t K e y & g t ; & l t ; D i a g r a m O b j e c t K e y & g t ; & l t ; K e y & g t ; R e l a t i o n s h i p s \ & a m p ; l t ; T a b l e s \ F a c t   R e p a y m e n t \ C o l u m n s \ A c c o u n t   I D & a m p ; g t ; - & a m p ; l t ; T a b l e s \ F a c t   L o a n \ C o l u m n s \ A c c o u n t   I D & a m p ; g t ; \ F K & l t ; / K e y & g t ; & l t ; / D i a g r a m O b j e c t K e y & g t ; & l t ; D i a g r a m O b j e c t K e y & g t ; & l t ; K e y & g t ; R e l a t i o n s h i p s \ & a m p ; l t ; T a b l e s \ F a c t   R e p a y m e n t \ C o l u m n s \ A c c o u n t   I D & a m p ; g t ; - & a m p ; l t ; T a b l e s \ F a c t   L o a n \ C o l u m n s \ A c c o u n t   I D & a m p ; g t ; \ P K & l t ; / K e y & g t ; & l t ; / D i a g r a m O b j e c t K e y & g t ; & l t ; D i a g r a m O b j e c t K e y & g t ; & l t ; K e y & g t ; R e l a t i o n s h i p s \ & a m p ; l t ; T a b l e s \ F a c t   R e p a y m e n t \ C o l u m n s \ A c c o u n t   I D & a m p ; g t ; - & a m p ; l t ; T a b l e s \ F a c t   L o a n \ C o l u m n s \ A c c o u n t   I D & a m p ; g t ; \ C r o s s F i l t e r & l t ; / K e y & g t ; & l t ; / D i a g r a m O b j e c t K e y & g t ; & l t ; D i a g r a m O b j e c t K e y & g t ; & l t ; K e y & g t ; R e l a t i o n s h i p s \ & a m p ; l t ; T a b l e s \ M e r g e 1 \ C o l u m n s \ C l i e n t   i d & a m p ; g t ; - & a m p ; l t ; T a b l e s \ D i m   C l i e n t \ C o l u m n s \ C l i e n t   i d & a m p ; g t ; & l t ; / K e y & g t ; & l t ; / D i a g r a m O b j e c t K e y & g t ; & l t ; D i a g r a m O b j e c t K e y & g t ; & l t ; K e y & g t ; R e l a t i o n s h i p s \ & a m p ; l t ; T a b l e s \ M e r g e 1 \ C o l u m n s \ C l i e n t   i d & a m p ; g t ; - & a m p ; l t ; T a b l e s \ D i m   C l i e n t \ C o l u m n s \ C l i e n t   i d & a m p ; g t ; \ F K & l t ; / K e y & g t ; & l t ; / D i a g r a m O b j e c t K e y & g t ; & l t ; D i a g r a m O b j e c t K e y & g t ; & l t ; K e y & g t ; R e l a t i o n s h i p s \ & a m p ; l t ; T a b l e s \ M e r g e 1 \ C o l u m n s \ C l i e n t   i d & a m p ; g t ; - & a m p ; l t ; T a b l e s \ D i m   C l i e n t \ C o l u m n s \ C l i e n t   i d & a m p ; g t ; \ P K & l t ; / K e y & g t ; & l t ; / D i a g r a m O b j e c t K e y & g t ; & l t ; D i a g r a m O b j e c t K e y & g t ; & l t ; K e y & g t ; R e l a t i o n s h i p s \ & a m p ; l t ; T a b l e s \ M e r g e 1 \ C o l u m n s \ C l i e n t   i d & a m p ; g t ; - & a m p ; l t ; T a b l e s \ D i m   C l i e n t \ C o l u m n s \ C l i e n t   i d & a m p ; g t ; \ C r o s s F i l t e r & l t ; / K e y & g t ; & l t ; / D i a g r a m O b j e c t K e y & g t ; & l t ; D i a g r a m O b j e c t K e y & g t ; & l t ; K e y & g t ; R e l a t i o n s h i p s \ & a m p ; l t ; T a b l e s \ M e r g e 1 \ C o l u m n s \ A c c o u n t   I D & a m p ; g t ; - & a m p ; l t ; T a b l e s \ F a c t   L o a n \ C o l u m n s \ A c c o u n t   I D & a m p ; g t ; & l t ; / K e y & g t ; & l t ; / D i a g r a m O b j e c t K e y & g t ; & l t ; D i a g r a m O b j e c t K e y & g t ; & l t ; K e y & g t ; R e l a t i o n s h i p s \ & a m p ; l t ; T a b l e s \ M e r g e 1 \ C o l u m n s \ A c c o u n t   I D & a m p ; g t ; - & a m p ; l t ; T a b l e s \ F a c t   L o a n \ C o l u m n s \ A c c o u n t   I D & a m p ; g t ; \ F K & l t ; / K e y & g t ; & l t ; / D i a g r a m O b j e c t K e y & g t ; & l t ; D i a g r a m O b j e c t K e y & g t ; & l t ; K e y & g t ; R e l a t i o n s h i p s \ & a m p ; l t ; T a b l e s \ M e r g e 1 \ C o l u m n s \ A c c o u n t   I D & a m p ; g t ; - & a m p ; l t ; T a b l e s \ F a c t   L o a n \ C o l u m n s \ A c c o u n t   I D & a m p ; g t ; \ P K & l t ; / K e y & g t ; & l t ; / D i a g r a m O b j e c t K e y & g t ; & l t ; D i a g r a m O b j e c t K e y & g t ; & l t ; K e y & g t ; R e l a t i o n s h i p s \ & a m p ; l t ; T a b l e s \ M e r g e 1 \ C o l u m n s \ A c c o u n t   I D & a m p ; g t ; - & a m p ; l t ; T a b l e s \ F a c t   L o a n \ C o l u m n s \ A c c o u n t   I D & a m p ; g t ; \ C r o s s F i l t e r & l t ; / K e y & g t ; & l t ; / D i a g r a m O b j e c t K e y & g t ; & l t ; D i a g r a m O b j e c t K e y & g t ; & l t ; K e y & g t ; R e l a t i o n s h i p s \ & a m p ; l t ; T a b l e s \ M e r g e 1 \ C o l u m n s \ C l i e n t   i d & a m p ; g t ; - & a m p ; l t ; T a b l e s \ D i m   B r a n c h \ C o l u m n s \ C e n t e r   I d & a m p ; g t ; & l t ; / K e y & g t ; & l t ; / D i a g r a m O b j e c t K e y & g t ; & l t ; D i a g r a m O b j e c t K e y & g t ; & l t ; K e y & g t ; R e l a t i o n s h i p s \ & a m p ; l t ; T a b l e s \ M e r g e 1 \ C o l u m n s \ C l i e n t   i d & a m p ; g t ; - & a m p ; l t ; T a b l e s \ D i m   B r a n c h \ C o l u m n s \ C e n t e r   I d & a m p ; g t ; \ F K & l t ; / K e y & g t ; & l t ; / D i a g r a m O b j e c t K e y & g t ; & l t ; D i a g r a m O b j e c t K e y & g t ; & l t ; K e y & g t ; R e l a t i o n s h i p s \ & a m p ; l t ; T a b l e s \ M e r g e 1 \ C o l u m n s \ C l i e n t   i d & a m p ; g t ; - & a m p ; l t ; T a b l e s \ D i m   B r a n c h \ C o l u m n s \ C e n t e r   I d & a m p ; g t ; \ P K & l t ; / K e y & g t ; & l t ; / D i a g r a m O b j e c t K e y & g t ; & l t ; D i a g r a m O b j e c t K e y & g t ; & l t ; K e y & g t ; R e l a t i o n s h i p s \ & a m p ; l t ; T a b l e s \ M e r g e 1 \ C o l u m n s \ C l i e n t   i d & a m p ; g t ; - & a m p ; l t ; T a b l e s \ D i m   B r a n c h \ C o l u m n s \ C e n t e r   I d & a m p ; g t ; \ C r o s s F i l t e r & l t ; / K e y & g t ; & l t ; / D i a g r a m O b j e c t K e y & g t ; & l t ; D i a g r a m O b j e c t K e y & g t ; & l t ; K e y & g t ; R e l a t i o n s h i p s \ & a m p ; l t ; T a b l e s \ M e r g e 1 \ C o l u m n s \ A c c o u n t   I D & a m p ; g t ; - & a m p ; l t ; T a b l e s \ F a c t   R e p a y m e n t \ C o l u m n s \ A c c o u n t   I D & a m p ; g t ; & l t ; / K e y & g t ; & l t ; / D i a g r a m O b j e c t K e y & g t ; & l t ; D i a g r a m O b j e c t K e y & g t ; & l t ; K e y & g t ; R e l a t i o n s h i p s \ & a m p ; l t ; T a b l e s \ M e r g e 1 \ C o l u m n s \ A c c o u n t   I D & a m p ; g t ; - & a m p ; l t ; T a b l e s \ F a c t   R e p a y m e n t \ C o l u m n s \ A c c o u n t   I D & a m p ; g t ; \ F K & l t ; / K e y & g t ; & l t ; / D i a g r a m O b j e c t K e y & g t ; & l t ; D i a g r a m O b j e c t K e y & g t ; & l t ; K e y & g t ; R e l a t i o n s h i p s \ & a m p ; l t ; T a b l e s \ M e r g e 1 \ C o l u m n s \ A c c o u n t   I D & a m p ; g t ; - & a m p ; l t ; T a b l e s \ F a c t   R e p a y m e n t \ C o l u m n s \ A c c o u n t   I D & a m p ; g t ; \ P K & l t ; / K e y & g t ; & l t ; / D i a g r a m O b j e c t K e y & g t ; & l t ; D i a g r a m O b j e c t K e y & g t ; & l t ; K e y & g t ; R e l a t i o n s h i p s \ & a m p ; l t ; T a b l e s \ M e r g e 1 \ C o l u m n s \ A c c o u n t   I D & a m p ; g t ; - & a m p ; l t ; T a b l e s \ F a c t   R e p a y m e n t \ C o l u m n s \ A c c o u n t   I D & a m p ; g t ; \ C r o s s F i l t e r & l t ; / K e y & g t ; & l t ; / D i a g r a m O b j e c t K e y & g t ; & l t ; D i a g r a m O b j e c t K e y & g t ; & l t ; K e y & g t ; R e l a t i o n s h i p s \ & a m p ; l t ; T a b l e s \ M e r g e 1 \ C o l u m n s \ B r a n c h   N a m e & a m p ; g t ; - & a m p ; l t ; T a b l e s \ D i m   B r a n c h \ C o l u m n s \ B r a n c h   N a m e & a m p ; g t ; & l t ; / K e y & g t ; & l t ; / D i a g r a m O b j e c t K e y & g t ; & l t ; D i a g r a m O b j e c t K e y & g t ; & l t ; K e y & g t ; R e l a t i o n s h i p s \ & a m p ; l t ; T a b l e s \ M e r g e 1 \ C o l u m n s \ B r a n c h   N a m e & a m p ; g t ; - & a m p ; l t ; T a b l e s \ D i m   B r a n c h \ C o l u m n s \ B r a n c h   N a m e & a m p ; g t ; \ F K & l t ; / K e y & g t ; & l t ; / D i a g r a m O b j e c t K e y & g t ; & l t ; D i a g r a m O b j e c t K e y & g t ; & l t ; K e y & g t ; R e l a t i o n s h i p s \ & a m p ; l t ; T a b l e s \ M e r g e 1 \ C o l u m n s \ B r a n c h   N a m e & a m p ; g t ; - & a m p ; l t ; T a b l e s \ D i m   B r a n c h \ C o l u m n s \ B r a n c h   N a m e & a m p ; g t ; \ P K & l t ; / K e y & g t ; & l t ; / D i a g r a m O b j e c t K e y & g t ; & l t ; D i a g r a m O b j e c t K e y & g t ; & l t ; K e y & g t ; R e l a t i o n s h i p s \ & a m p ; l t ; T a b l e s \ M e r g e 1 \ C o l u m n s \ B r a n c h   N a m e & a m p ; g t ; - & a m p ; l t ; T a b l e s \ D i m   B r a n c h \ C o l u m n s \ B r a n c h   N a m e & a m p ; g t ; \ C r o s s F i l t e r & l t ; / K e y & g t ; & l t ; / D i a g r a m O b j e c t K e y & g t ; & l t ; / A l l K e y s & g t ; & l t ; S e l e c t e d K e y s & g t ; & l t ; D i a g r a m O b j e c t K e y & g t ; & l t ; K e y & g t ; R e l a t i o n s h i p s \ & a m p ; l t ; T a b l e s \ M e r g e 1 \ C o l u m n s \ B r a n c h   N a m e & a m p ; g t ; - & a m p ; l t ; T a b l e s \ D i m   B r a n c h \ C o l u m n s \ B r a n c h   N a m e & 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 T a g s \ T a b l e s \ & a m p ; l t ; T a b l e s \ D i m   C l i e n t & a m p ; g t ; & l t ; / K e y & g t ; & l t ; / a : K e y & g t ; & l t ; a : V a l u e   i : t y p e = " D i a g r a m D i s p l a y T a g V i e w S t a t e " & g t ; & l t ; I s N o t F i l t e r e d O u t & g t ; t r u e & l t ; / I s N o t F i l t e r e d O u t & g t ; & l t ; / a : V a l u e & g t ; & l t ; / a : K e y V a l u e O f D i a g r a m O b j e c t K e y a n y T y p e z b w N T n L X & g t ; & l t ; a : K e y V a l u e O f D i a g r a m O b j e c t K e y a n y T y p e z b w N T n L X & g t ; & l t ; a : K e y & g t ; & l t ; K e y & g t ; D y n a m i c   T a g s \ T a b l e s \ & a m p ; l t ; T a b l e s \ D i m   P r o d u c t & a m p ; g t ; & l t ; / K e y & g t ; & l t ; / a : K e y & g t ; & l t ; a : V a l u e   i : t y p e = " D i a g r a m D i s p l a y T a g V i e w S t a t e " & g t ; & l t ; I s N o t F i l t e r e d O u t & g t ; t r u e & l t ; / I s N o t F i l t e r e d O u t & g t ; & l t ; / a : V a l u e & g t ; & l t ; / a : K e y V a l u e O f D i a g r a m O b j e c t K e y a n y T y p e z b w N T n L X & g t ; & l t ; a : K e y V a l u e O f D i a g r a m O b j e c t K e y a n y T y p e z b w N T n L X & g t ; & l t ; a : K e y & g t ; & l t ; K e y & g t ; D y n a m i c   T a g s \ T a b l e s \ & a m p ; l t ; T a b l e s \ F a c t   L o a n & a m p ; g t ; & l t ; / K e y & g t ; & l t ; / a : K e y & g t ; & l t ; a : V a l u e   i : t y p e = " D i a g r a m D i s p l a y T a g V i e w S t a t e " & g t ; & l t ; I s N o t F i l t e r e d O u t & g t ; t r u e & l t ; / I s N o t F i l t e r e d O u t & g t ; & l t ; / a : V a l u e & g t ; & l t ; / a : K e y V a l u e O f D i a g r a m O b j e c t K e y a n y T y p e z b w N T n L X & g t ; & l t ; a : K e y V a l u e O f D i a g r a m O b j e c t K e y a n y T y p e z b w N T n L X & g t ; & l t ; a : K e y & g t ; & l t ; K e y & g t ; D y n a m i c   T a g s \ T a b l e s \ & a m p ; l t ; T a b l e s \ F a c t   R e p a y m e n t & a m p ; g t ; & l t ; / K e y & g t ; & l t ; / a : K e y & g t ; & l t ; a : V a l u e   i : t y p e = " D i a g r a m D i s p l a y T a g V i e w S t a t e " & g t ; & l t ; I s N o t F i l t e r e d O u t & g t ; t r u e & l t ; / I s N o t F i l t e r e d O u t & g t ; & l t ; / a : V a l u e & g t ; & l t ; / a : K e y V a l u e O f D i a g r a m O b j e c t K e y a n y T y p e z b w N T n L X & g t ; & l t ; a : K e y V a l u e O f D i a g r a m O b j e c t K e y a n y T y p e z b w N T n L X & g t ; & l t ; a : K e y & g t ; & l t ; K e y & g t ; D y n a m i c   T a g s \ T a b l e s \ & a m p ; l t ; T a b l e s \ S h e e t 1 & a m p ; g t ; & l t ; / K e y & g t ; & l t ; / a : K e y & g t ; & l t ; a : V a l u e   i : t y p e = " D i a g r a m D i s p l a y T a g V i e w S t a t e " & g t ; & l t ; I s N o t F i l t e r e d O u t & g t ; t r u e & l t ; / I s N o t F i l t e r e d O u t & g t ; & l t ; / a : V a l u e & g t ; & l t ; / a : K e y V a l u e O f D i a g r a m O b j e c t K e y a n y T y p e z b w N T n L X & g t ; & l t ; a : K e y V a l u e O f D i a g r a m O b j e c t K e y a n y T y p e z b w N T n L X & g t ; & l t ; a : K e y & g t ; & l t ; K e y & g t ; D y n a m i c   T a g s \ T a b l e s \ & a m p ; l t ; T a b l e s \ D i m   B r a n c h & a m p ; g t ; & l t ; / K e y & g t ; & l t ; / a : K e y & g t ; & l t ; a : V a l u e   i : t y p e = " D i a g r a m D i s p l a y T a g V i e w S t a t e " & g t ; & l t ; I s N o t F i l t e r e d O u t & g t ; t r u e & l t ; / I s N o t F i l t e r e d O u t & g t ; & l t ; / a : V a l u e & g t ; & l t ; / a : K e y V a l u e O f D i a g r a m O b j e c t K e y a n y T y p e z b w N T n L X & g t ; & l t ; a : K e y V a l u e O f D i a g r a m O b j e c t K e y a n y T y p e z b w N T n L X & g t ; & l t ; a : K e y & g t ; & l t ; K e y & g t ; D y n a m i c   T a g s \ T a b l e s \ & a m p ; l t ; T a b l e s \ M e r g e 1 & a m p ; g t ; & l t ; / K e y & g t ; & l t ; / a : K e y & g t ; & l t ; a : V a l u e   i : t y p e = " D i a g r a m D i s p l a y T a g V i e w S t a t e " & g t ; & l t ; I s N o t F i l t e r e d O u t & g t ; t r u e & l t ; / I s N o t F i l t e r e d O u t & g t ; & l t ; / a : V a l u e & g t ; & l t ; / a : K e y V a l u e O f D i a g r a m O b j e c t K e y a n y T y p e z b w N T n L X & g t ; & l t ; a : K e y V a l u e O f D i a g r a m O b j e c t K e y a n y T y p e z b w N T n L X & g t ; & l t ; a : K e y & g t ; & l t ; K e y & g t ; T a b l e s \ D i m   C l i e n t & l t ; / K e y & g t ; & l t ; / a : K e y & g t ; & l t ; a : V a l u e   i : t y p e = " D i a g r a m D i s p l a y N o d e V i e w S t a t e " & g t ; & l t ; H e i g h t & g t ; 3 9 4 & l t ; / H e i g h t & g t ; & l t ; I s E x p a n d e d & g t ; t r u e & l t ; / I s E x p a n d e d & g t ; & l t ; L a y e d O u t & g t ; t r u e & l t ; / L a y e d O u t & g t ; & l t ; L e f t & g t ; 2 7 3 . 5 0 3 8 1 0 5 6 7 6 6 5 8 2 & l t ; / L e f t & g t ; & l t ; T a b I n d e x & g t ; 1 & l t ; / T a b I n d e x & g t ; & l t ; W i d t h & g t ; 2 0 0 & l t ; / W i d t h & g t ; & l t ; / a : V a l u e & g t ; & l t ; / a : K e y V a l u e O f D i a g r a m O b j e c t K e y a n y T y p e z b w N T n L X & g t ; & l t ; a : K e y V a l u e O f D i a g r a m O b j e c t K e y a n y T y p e z b w N T n L X & g t ; & l t ; a : K e y & g t ; & l t ; K e y & g t ; T a b l e s \ D i m   C l i e n t \ C o l u m n s \ C l i e n t   i d & l t ; / K e y & g t ; & l t ; / a : K e y & g t ; & l t ; a : V a l u e   i : t y p e = " D i a g r a m D i s p l a y N o d e V i e w S t a t e " & g t ; & l t ; H e i g h t & g t ; 1 5 0 & l t ; / H e i g h t & g t ; & l t ; I s E x p a n d e d & g t ; t r u e & l t ; / I s E x p a n d e d & g t ; & l t ; W i d t h & g t ; 2 0 0 & l t ; / W i d t h & g t ; & l t ; / a : V a l u e & g t ; & l t ; / a : K e y V a l u e O f D i a g r a m O b j e c t K e y a n y T y p e z b w N T n L X & g t ; & l t ; a : K e y V a l u e O f D i a g r a m O b j e c t K e y a n y T y p e z b w N T n L X & g t ; & l t ; a : K e y & g t ; & l t ; K e y & g t ; T a b l e s \ D i m   C l i e n t \ C o l u m n s \ C l i e n t   N a m e & l t ; / K e y & g t ; & l t ; / a : K e y & g t ; & l t ; a : V a l u e   i : t y p e = " D i a g r a m D i s p l a y N o d e V i e w S t a t e " & g t ; & l t ; H e i g h t & g t ; 1 5 0 & l t ; / H e i g h t & g t ; & l t ; I s E x p a n d e d & g t ; t r u e & l t ; / I s E x p a n d e d & g t ; & l t ; W i d t h & g t ; 2 0 0 & l t ; / W i d t h & g t ; & l t ; / a : V a l u e & g t ; & l t ; / a : K e y V a l u e O f D i a g r a m O b j e c t K e y a n y T y p e z b w N T n L X & g t ; & l t ; a : K e y V a l u e O f D i a g r a m O b j e c t K e y a n y T y p e z b w N T n L X & g t ; & l t ; a : K e y & g t ; & l t ; K e y & g t ; T a b l e s \ D i m   C l i e n t \ C o l u m n s \ G e n d e r & l t ; / K e y & g t ; & l t ; / a : K e y & g t ; & l t ; a : V a l u e   i : t y p e = " D i a g r a m D i s p l a y N o d e V i e w S t a t e " & g t ; & l t ; H e i g h t & g t ; 1 5 0 & l t ; / H e i g h t & g t ; & l t ; I s E x p a n d e d & g t ; t r u e & l t ; / I s E x p a n d e d & g t ; & l t ; W i d t h & g t ; 2 0 0 & l t ; / W i d t h & g t ; & l t ; / a : V a l u e & g t ; & l t ; / a : K e y V a l u e O f D i a g r a m O b j e c t K e y a n y T y p e z b w N T n L X & g t ; & l t ; a : K e y V a l u e O f D i a g r a m O b j e c t K e y a n y T y p e z b w N T n L X & g t ; & l t ; a : K e y & g t ; & l t ; K e y & g t ; T a b l e s \ D i m   C l i e n t \ C o l u m n s \ A g e & l t ; / K e y & g t ; & l t ; / a : K e y & g t ; & l t ; a : V a l u e   i : t y p e = " D i a g r a m D i s p l a y N o d e V i e w S t a t e " & g t ; & l t ; H e i g h t & g t ; 1 5 0 & l t ; / H e i g h t & g t ; & l t ; I s E x p a n d e d & g t ; t r u e & l t ; / I s E x p a n d e d & g t ; & l t ; W i d t h & g t ; 2 0 0 & l t ; / W i d t h & g t ; & l t ; / a : V a l u e & g t ; & l t ; / a : K e y V a l u e O f D i a g r a m O b j e c t K e y a n y T y p e z b w N T n L X & g t ; & l t ; a : K e y V a l u e O f D i a g r a m O b j e c t K e y a n y T y p e z b w N T n L X & g t ; & l t ; a : K e y & g t ; & l t ; K e y & g t ; T a b l e s \ D i m   C l i e n t \ C o l u m n s \ A g e   _ T & l t ; / K e y & g t ; & l t ; / a : K e y & g t ; & l t ; a : V a l u e   i : t y p e = " D i a g r a m D i s p l a y N o d e V i e w S t a t e " & g t ; & l t ; H e i g h t & g t ; 1 5 0 & l t ; / H e i g h t & g t ; & l t ; I s E x p a n d e d & g t ; t r u e & l t ; / I s E x p a n d e d & g t ; & l t ; W i d t h & g t ; 2 0 0 & l t ; / W i d t h & g t ; & l t ; / a : V a l u e & g t ; & l t ; / a : K e y V a l u e O f D i a g r a m O b j e c t K e y a n y T y p e z b w N T n L X & g t ; & l t ; a : K e y V a l u e O f D i a g r a m O b j e c t K e y a n y T y p e z b w N T n L X & g t ; & l t ; a : K e y & g t ; & l t ; K e y & g t ; T a b l e s \ D i m   C l i e n t \ C o l u m n s \ D a t e o f   B i r t h & l t ; / K e y & g t ; & l t ; / a : K e y & g t ; & l t ; a : V a l u e   i : t y p e = " D i a g r a m D i s p l a y N o d e V i e w S t a t e " & g t ; & l t ; H e i g h t & g t ; 1 5 0 & l t ; / H e i g h t & g t ; & l t ; I s E x p a n d e d & g t ; t r u e & l t ; / I s E x p a n d e d & g t ; & l t ; W i d t h & g t ; 2 0 0 & l t ; / W i d t h & g t ; & l t ; / a : V a l u e & g t ; & l t ; / a : K e y V a l u e O f D i a g r a m O b j e c t K e y a n y T y p e z b w N T n L X & g t ; & l t ; a : K e y V a l u e O f D i a g r a m O b j e c t K e y a n y T y p e z b w N T n L X & g t ; & l t ; a : K e y & g t ; & l t ; K e y & g t ; T a b l e s \ D i m   C l i e n t \ C o l u m n s \ C a s t e & l t ; / K e y & g t ; & l t ; / a : K e y & g t ; & l t ; a : V a l u e   i : t y p e = " D i a g r a m D i s p l a y N o d e V i e w S t a t e " & g t ; & l t ; H e i g h t & g t ; 1 5 0 & l t ; / H e i g h t & g t ; & l t ; I s E x p a n d e d & g t ; t r u e & l t ; / I s E x p a n d e d & g t ; & l t ; W i d t h & g t ; 2 0 0 & l t ; / W i d t h & g t ; & l t ; / a : V a l u e & g t ; & l t ; / a : K e y V a l u e O f D i a g r a m O b j e c t K e y a n y T y p e z b w N T n L X & g t ; & l t ; a : K e y V a l u e O f D i a g r a m O b j e c t K e y a n y T y p e z b w N T n L X & g t ; & l t ; a : K e y & g t ; & l t ; K e y & g t ; T a b l e s \ D i m   C l i e n t \ C o l u m n s \ R e l i g i o n & l t ; / K e y & g t ; & l t ; / a : K e y & g t ; & l t ; a : V a l u e   i : t y p e = " D i a g r a m D i s p l a y N o d e V i e w S t a t e " & g t ; & l t ; H e i g h t & g t ; 1 5 0 & l t ; / H e i g h t & g t ; & l t ; I s E x p a n d e d & g t ; t r u e & l t ; / I s E x p a n d e d & g t ; & l t ; W i d t h & g t ; 2 0 0 & l t ; / W i d t h & g t ; & l t ; / a : V a l u e & g t ; & l t ; / a : K e y V a l u e O f D i a g r a m O b j e c t K e y a n y T y p e z b w N T n L X & g t ; & l t ; a : K e y V a l u e O f D i a g r a m O b j e c t K e y a n y T y p e z b w N T n L X & g t ; & l t ; a : K e y & g t ; & l t ; K e y & g t ; T a b l e s \ D i m   C l i e n t \ C o l u m n s \ H o m e   O w n e r s h i p & l t ; / K e y & g t ; & l t ; / a : K e y & g t ; & l t ; a : V a l u e   i : t y p e = " D i a g r a m D i s p l a y N o d e V i e w S t a t e " & g t ; & l t ; H e i g h t & g t ; 1 5 0 & l t ; / H e i g h t & g t ; & l t ; I s E x p a n d e d & g t ; t r u e & l t ; / I s E x p a n d e d & g t ; & l t ; W i d t h & g t ; 2 0 0 & l t ; / W i d t h & g t ; & l t ; / a : V a l u e & g t ; & l t ; / a : K e y V a l u e O f D i a g r a m O b j e c t K e y a n y T y p e z b w N T n L X & g t ; & l t ; a : K e y V a l u e O f D i a g r a m O b j e c t K e y a n y T y p e z b w N T n L X & g t ; & l t ; a : K e y & g t ; & l t ; K e y & g t ; T a b l e s \ D i m   C l i e n t \ C o l u m n s \ C l i e n t   I n c o m e   R a n g e & l t ; / K e y & g t ; & l t ; / a : K e y & g t ; & l t ; a : V a l u e   i : t y p e = " D i a g r a m D i s p l a y N o d e V i e w S t a t e " & g t ; & l t ; H e i g h t & g t ; 1 5 0 & l t ; / H e i g h t & g t ; & l t ; I s E x p a n d e d & g t ; t r u e & l t ; / I s E x p a n d e d & g t ; & l t ; W i d t h & g t ; 2 0 0 & l t ; / W i d t h & g t ; & l t ; / a : V a l u e & g t ; & l t ; / a : K e y V a l u e O f D i a g r a m O b j e c t K e y a n y T y p e z b w N T n L X & g t ; & l t ; a : K e y V a l u e O f D i a g r a m O b j e c t K e y a n y T y p e z b w N T n L X & g t ; & l t ; a : K e y & g t ; & l t ; K e y & g t ; T a b l e s \ D i m   C l i e n t \ C o l u m n s \ E m p l o y m e n t   T y p e & l t ; / K e y & g t ; & l t ; / a : K e y & g t ; & l t ; a : V a l u e   i : t y p e = " D i a g r a m D i s p l a y N o d e V i e w S t a t e " & g t ; & l t ; H e i g h t & g t ; 1 5 0 & l t ; / H e i g h t & g t ; & l t ; I s E x p a n d e d & g t ; t r u e & l t ; / I s E x p a n d e d & g t ; & l t ; W i d t h & g t ; 2 0 0 & l t ; / W i d t h & g t ; & l t ; / a : V a l u e & g t ; & l t ; / a : K e y V a l u e O f D i a g r a m O b j e c t K e y a n y T y p e z b w N T n L X & g t ; & l t ; a : K e y V a l u e O f D i a g r a m O b j e c t K e y a n y T y p e z b w N T n L X & g t ; & l t ; a : K e y & g t ; & l t ; K e y & g t ; T a b l e s \ D i m   C l i e n t \ C o l u m n s \ C r e d i t   S c o r e & l t ; / K e y & g t ; & l t ; / a : K e y & g t ; & l t ; a : V a l u e   i : t y p e = " D i a g r a m D i s p l a y N o d e V i e w S t a t e " & g t ; & l t ; H e i g h t & g t ; 1 5 0 & l t ; / H e i g h t & g t ; & l t ; I s E x p a n d e d & g t ; t r u e & l t ; / I s E x p a n d e d & g t ; & l t ; W i d t h & g t ; 2 0 0 & l t ; / W i d t h & g t ; & l t ; / a : V a l u e & g t ; & l t ; / a : K e y V a l u e O f D i a g r a m O b j e c t K e y a n y T y p e z b w N T n L X & g t ; & l t ; a : K e y V a l u e O f D i a g r a m O b j e c t K e y a n y T y p e z b w N T n L X & g t ; & l t ; a : K e y & g t ; & l t ; K e y & g t ; T a b l e s \ D i m   C l i e n t \ M e a s u r e s \ S u m   o f   C r e d i t   S c o r e & l t ; / K e y & g t ; & l t ; / a : K e y & g t ; & l t ; a : V a l u e   i : t y p e = " D i a g r a m D i s p l a y N o d e V i e w S t a t e " & g t ; & l t ; H e i g h t & g t ; 1 5 0 & l t ; / H e i g h t & g t ; & l t ; I s E x p a n d e d & g t ; t r u e & l t ; / I s E x p a n d e d & g t ; & l t ; W i d t h & g t ; 2 0 0 & l t ; / W i d t h & g t ; & l t ; / a : V a l u e & g t ; & l t ; / a : K e y V a l u e O f D i a g r a m O b j e c t K e y a n y T y p e z b w N T n L X & g t ; & l t ; a : K e y V a l u e O f D i a g r a m O b j e c t K e y a n y T y p e z b w N T n L X & g t ; & l t ; a : K e y & g t ; & l t ; K e y & g t ; T a b l e s \ D i m   C l i e n t \ S u m   o f   C r e d i t   S c o r e \ A d d i t i o n a l   I n f o \ I m p l i c i t   M e a s u r e & l t ; / K e y & g t ; & l t ; / a : K e y & g t ; & l t ; a : V a l u e   i : t y p e = " D i a g r a m D i s p l a y V i e w S t a t e I D i a g r a m T a g A d d i t i o n a l I n f o " / & g t ; & l t ; / a : K e y V a l u e O f D i a g r a m O b j e c t K e y a n y T y p e z b w N T n L X & g t ; & l t ; a : K e y V a l u e O f D i a g r a m O b j e c t K e y a n y T y p e z b w N T n L X & g t ; & l t ; a : K e y & g t ; & l t ; K e y & g t ; T a b l e s \ D i m   P r o d u c t & l t ; / K e y & g t ; & l t ; / a : K e y & g t ; & l t ; a : V a l u e   i : t y p e = " D i a g r a m D i s p l a y N o d e V i e w S t a t e " & g t ; & l t ; H e i g h t & g t ; 2 5 0 . 8 0 0 0 0 0 0 0 0 0 0 0 0 4 & l t ; / H e i g h t & g t ; & l t ; I s E x p a n d e d & g t ; t r u e & l t ; / I s E x p a n d e d & g t ; & l t ; L a y e d O u t & g t ; t r u e & l t ; / L a y e d O u t & g t ; & l t ; L e f t & g t ; 5 0 7 . 0 0 7 6 2 1 1 3 5 3 3 1 6 5 & l t ; / L e f t & g t ; & l t ; T a b I n d e x & g t ; 2 & l t ; / T a b I n d e x & g t ; & l t ; T o p & g t ; 8 . 0 0 0 0 0 0 0 0 0 0 0 0 0 1 4 2 & l t ; / T o p & g t ; & l t ; W i d t h & g t ; 2 0 0 & l t ; / W i d t h & g t ; & l t ; / a : V a l u e & g t ; & l t ; / a : K e y V a l u e O f D i a g r a m O b j e c t K e y a n y T y p e z b w N T n L X & g t ; & l t ; a : K e y V a l u e O f D i a g r a m O b j e c t K e y a n y T y p e z b w N T n L X & g t ; & l t ; a : K e y & g t ; & l t ; K e y & g t ; T a b l e s \ D i m   P r o d u c t \ C o l u m n s \ P r o d u c t   I d & l t ; / K e y & g t ; & l t ; / a : K e y & g t ; & l t ; a : V a l u e   i : t y p e = " D i a g r a m D i s p l a y N o d e V i e w S t a t e " & g t ; & l t ; H e i g h t & g t ; 1 5 0 & l t ; / H e i g h t & g t ; & l t ; I s E x p a n d e d & g t ; t r u e & l t ; / I s E x p a n d e d & g t ; & l t ; W i d t h & g t ; 2 0 0 & l t ; / W i d t h & g t ; & l t ; / a : V a l u e & g t ; & l t ; / a : K e y V a l u e O f D i a g r a m O b j e c t K e y a n y T y p e z b w N T n L X & g t ; & l t ; a : K e y V a l u e O f D i a g r a m O b j e c t K e y a n y T y p e z b w N T n L X & g t ; & l t ; a : K e y & g t ; & l t ; K e y & g t ; T a b l e s \ D i m   P r o d u c t \ C o l u m n s \ P u r p o s e   C a t e g o r y & l t ; / K e y & g t ; & l t ; / a : K e y & g t ; & l t ; a : V a l u e   i : t y p e = " D i a g r a m D i s p l a y N o d e V i e w S t a t e " & g t ; & l t ; H e i g h t & g t ; 1 5 0 & l t ; / H e i g h t & g t ; & l t ; I s E x p a n d e d & g t ; t r u e & l t ; / I s E x p a n d e d & g t ; & l t ; W i d t h & g t ; 2 0 0 & l t ; / W i d t h & g t ; & l t ; / a : V a l u e & g t ; & l t ; / a : K e y V a l u e O f D i a g r a m O b j e c t K e y a n y T y p e z b w N T n L X & g t ; & l t ; a : K e y V a l u e O f D i a g r a m O b j e c t K e y a n y T y p e z b w N T n L X & g t ; & l t ; a : K e y & g t ; & l t ; K e y & g t ; T a b l e s \ D i m   P r o d u c t \ C o l u m n s \ T e r m & l t ; / K e y & g t ; & l t ; / a : K e y & g t ; & l t ; a : V a l u e   i : t y p e = " D i a g r a m D i s p l a y N o d e V i e w S t a t e " & g t ; & l t ; H e i g h t & g t ; 1 5 0 & l t ; / H e i g h t & g t ; & l t ; I s E x p a n d e d & g t ; t r u e & l t ; / I s E x p a n d e d & g t ; & l t ; W i d t h & g t ; 2 0 0 & l t ; / W i d t h & g t ; & l t ; / a : V a l u e & g t ; & l t ; / a : K e y V a l u e O f D i a g r a m O b j e c t K e y a n y T y p e z b w N T n L X & g t ; & l t ; a : K e y V a l u e O f D i a g r a m O b j e c t K e y a n y T y p e z b w N T n L X & g t ; & l t ; a : K e y & g t ; & l t ; K e y & g t ; T a b l e s \ D i m   P r o d u c t \ C o l u m n s \ I n t   R a t e & l t ; / K e y & g t ; & l t ; / a : K e y & g t ; & l t ; a : V a l u e   i : t y p e = " D i a g r a m D i s p l a y N o d e V i e w S t a t e " & g t ; & l t ; H e i g h t & g t ; 1 5 0 & l t ; / H e i g h t & g t ; & l t ; I s E x p a n d e d & g t ; t r u e & l t ; / I s E x p a n d e d & g t ; & l t ; W i d t h & g t ; 2 0 0 & l t ; / W i d t h & g t ; & l t ; / a : V a l u e & g t ; & l t ; / a : K e y V a l u e O f D i a g r a m O b j e c t K e y a n y T y p e z b w N T n L X & g t ; & l t ; a : K e y V a l u e O f D i a g r a m O b j e c t K e y a n y T y p e z b w N T n L X & g t ; & l t ; a : K e y & g t ; & l t ; K e y & g t ; T a b l e s \ D i m   P r o d u c t \ C o l u m n s \ G r a d e & l t ; / K e y & g t ; & l t ; / a : K e y & g t ; & l t ; a : V a l u e   i : t y p e = " D i a g r a m D i s p l a y N o d e V i e w S t a t e " & g t ; & l t ; H e i g h t & g t ; 1 5 0 & l t ; / H e i g h t & g t ; & l t ; I s E x p a n d e d & g t ; t r u e & l t ; / I s E x p a n d e d & g t ; & l t ; W i d t h & g t ; 2 0 0 & l t ; / W i d t h & g t ; & l t ; / a : V a l u e & g t ; & l t ; / a : K e y V a l u e O f D i a g r a m O b j e c t K e y a n y T y p e z b w N T n L X & g t ; & l t ; a : K e y V a l u e O f D i a g r a m O b j e c t K e y a n y T y p e z b w N T n L X & g t ; & l t ; a : K e y & g t ; & l t ; K e y & g t ; T a b l e s \ D i m   P r o d u c t \ C o l u m n s \ S u b   G r a d e & l t ; / K e y & g t ; & l t ; / a : K e y & g t ; & l t ; a : V a l u e   i : t y p e = " D i a g r a m D i s p l a y N o d e V i e w S t a t e " & g t ; & l t ; H e i g h t & g t ; 1 5 0 & l t ; / H e i g h t & g t ; & l t ; I s E x p a n d e d & g t ; t r u e & l t ; / I s E x p a n d e d & g t ; & l t ; W i d t h & g t ; 2 0 0 & l t ; / W i d t h & g t ; & l t ; / a : V a l u e & g t ; & l t ; / a : K e y V a l u e O f D i a g r a m O b j e c t K e y a n y T y p e z b w N T n L X & g t ; & l t ; a : K e y V a l u e O f D i a g r a m O b j e c t K e y a n y T y p e z b w N T n L X & g t ; & l t ; a : K e y & g t ; & l t ; K e y & g t ; T a b l e s \ F a c t   L o a n & l t ; / K e y & g t ; & l t ; / a : K e y & g t ; & l t ; a : V a l u e   i : t y p e = " D i a g r a m D i s p l a y N o d e V i e w S t a t e " & g t ; & l t ; H e i g h t & g t ; 3 0 7 . 6 & l t ; / H e i g h t & g t ; & l t ; I s E x p a n d e d & g t ; t r u e & l t ; / I s E x p a n d e d & g t ; & l t ; L a y e d O u t & g t ; t r u e & l t ; / L a y e d O u t & g t ; & l t ; L e f t & g t ; 9 8 9 . 7 1 1 4 3 1 7 0 2 9 9 7 2 9 & l t ; / L e f t & g t ; & l t ; T a b I n d e x & g t ; 3 & l t ; / T a b I n d e x & g t ; & l t ; W i d t h & g t ; 2 0 0 & l t ; / W i d t h & g t ; & l t ; / a : V a l u e & g t ; & l t ; / a : K e y V a l u e O f D i a g r a m O b j e c t K e y a n y T y p e z b w N T n L X & g t ; & l t ; a : K e y V a l u e O f D i a g r a m O b j e c t K e y a n y T y p e z b w N T n L X & g t ; & l t ; a : K e y & g t ; & l t ; K e y & g t ; T a b l e s \ F a c t   L o a n \ C o l u m n s \ A c c o u n t   I D & l t ; / K e y & g t ; & l t ; / a : K e y & g t ; & l t ; a : V a l u e   i : t y p e = " D i a g r a m D i s p l a y N o d e V i e w S t a t e " & g t ; & l t ; H e i g h t & g t ; 1 5 0 & l t ; / H e i g h t & g t ; & l t ; I s E x p a n d e d & g t ; t r u e & l t ; / I s E x p a n d e d & g t ; & l t ; W i d t h & g t ; 2 0 0 & l t ; / W i d t h & g t ; & l t ; / a : V a l u e & g t ; & l t ; / a : K e y V a l u e O f D i a g r a m O b j e c t K e y a n y T y p e z b w N T n L X & g t ; & l t ; a : K e y V a l u e O f D i a g r a m O b j e c t K e y a n y T y p e z b w N T n L X & g t ; & l t ; a : K e y & g t ; & l t ; K e y & g t ; T a b l e s \ F a c t   L o a n \ C o l u m n s \ C l i e n t   i d & l t ; / K e y & g t ; & l t ; / a : K e y & g t ; & l t ; a : V a l u e   i : t y p e = " D i a g r a m D i s p l a y N o d e V i e w S t a t e " & g t ; & l t ; H e i g h t & g t ; 1 5 0 & l t ; / H e i g h t & g t ; & l t ; I s E x p a n d e d & g t ; t r u e & l t ; / I s E x p a n d e d & g t ; & l t ; W i d t h & g t ; 2 0 0 & l t ; / W i d t h & g t ; & l t ; / a : V a l u e & g t ; & l t ; / a : K e y V a l u e O f D i a g r a m O b j e c t K e y a n y T y p e z b w N T n L X & g t ; & l t ; a : K e y V a l u e O f D i a g r a m O b j e c t K e y a n y T y p e z b w N T n L X & g t ; & l t ; a : K e y & g t ; & l t ; K e y & g t ; T a b l e s \ F a c t   L o a n \ C o l u m n s \ B r a n c h   N a m e & l t ; / K e y & g t ; & l t ; / a : K e y & g t ; & l t ; a : V a l u e   i : t y p e = " D i a g r a m D i s p l a y N o d e V i e w S t a t e " & g t ; & l t ; H e i g h t & g t ; 1 5 0 & l t ; / H e i g h t & g t ; & l t ; I s E x p a n d e d & g t ; t r u e & l t ; / I s E x p a n d e d & g t ; & l t ; W i d t h & g t ; 2 0 0 & l t ; / W i d t h & g t ; & l t ; / a : V a l u e & g t ; & l t ; / a : K e y V a l u e O f D i a g r a m O b j e c t K e y a n y T y p e z b w N T n L X & g t ; & l t ; a : K e y V a l u e O f D i a g r a m O b j e c t K e y a n y T y p e z b w N T n L X & g t ; & l t ; a : K e y & g t ; & l t ; K e y & g t ; T a b l e s \ F a c t   L o a n \ C o l u m n s \ P r o d u c t   I d & l t ; / K e y & g t ; & l t ; / a : K e y & g t ; & l t ; a : V a l u e   i : t y p e = " D i a g r a m D i s p l a y N o d e V i e w S t a t e " & g t ; & l t ; H e i g h t & g t ; 1 5 0 & l t ; / H e i g h t & g t ; & l t ; I s E x p a n d e d & g t ; t r u e & l t ; / I s E x p a n d e d & g t ; & l t ; W i d t h & g t ; 2 0 0 & l t ; / W i d t h & g t ; & l t ; / a : V a l u e & g t ; & l t ; / a : K e y V a l u e O f D i a g r a m O b j e c t K e y a n y T y p e z b w N T n L X & g t ; & l t ; a : K e y V a l u e O f D i a g r a m O b j e c t K e y a n y T y p e z b w N T n L X & g t ; & l t ; a : K e y & g t ; & l t ; K e y & g t ; T a b l e s \ F a c t   L o a n \ C o l u m n s \ L o a n   A m o u n t & l t ; / K e y & g t ; & l t ; / a : K e y & g t ; & l t ; a : V a l u e   i : t y p e = " D i a g r a m D i s p l a y N o d e V i e w S t a t e " & g t ; & l t ; H e i g h t & g t ; 1 5 0 & l t ; / H e i g h t & g t ; & l t ; I s E x p a n d e d & g t ; t r u e & l t ; / I s E x p a n d e d & g t ; & l t ; W i d t h & g t ; 2 0 0 & l t ; / W i d t h & g t ; & l t ; / a : V a l u e & g t ; & l t ; / a : K e y V a l u e O f D i a g r a m O b j e c t K e y a n y T y p e z b w N T n L X & g t ; & l t ; a : K e y V a l u e O f D i a g r a m O b j e c t K e y a n y T y p e z b w N T n L X & g t ; & l t ; a : K e y & g t ; & l t ; K e y & g t ; T a b l e s \ F a c t   L o a n \ C o l u m n s \ F u n d e d   A m o u n t & l t ; / K e y & g t ; & l t ; / a : K e y & g t ; & l t ; a : V a l u e   i : t y p e = " D i a g r a m D i s p l a y N o d e V i e w S t a t e " & g t ; & l t ; H e i g h t & g t ; 1 5 0 & l t ; / H e i g h t & g t ; & l t ; I s E x p a n d e d & g t ; t r u e & l t ; / I s E x p a n d e d & g t ; & l t ; W i d t h & g t ; 2 0 0 & l t ; / W i d t h & g t ; & l t ; / a : V a l u e & g t ; & l t ; / a : K e y V a l u e O f D i a g r a m O b j e c t K e y a n y T y p e z b w N T n L X & g t ; & l t ; a : K e y V a l u e O f D i a g r a m O b j e c t K e y a n y T y p e z b w N T n L X & g t ; & l t ; a : K e y & g t ; & l t ; K e y & g t ; T a b l e s \ F a c t   L o a n \ C o l u m n s \ F u n d e d   A m o u n t   I n v & l t ; / K e y & g t ; & l t ; / a : K e y & g t ; & l t ; a : V a l u e   i : t y p e = " D i a g r a m D i s p l a y N o d e V i e w S t a t e " & g t ; & l t ; H e i g h t & g t ; 1 5 0 & l t ; / H e i g h t & g t ; & l t ; I s E x p a n d e d & g t ; t r u e & l t ; / I s E x p a n d e d & g t ; & l t ; W i d t h & g t ; 2 0 0 & l t ; / W i d t h & g t ; & l t ; / a : V a l u e & g t ; & l t ; / a : K e y V a l u e O f D i a g r a m O b j e c t K e y a n y T y p e z b w N T n L X & g t ; & l t ; a : K e y V a l u e O f D i a g r a m O b j e c t K e y a n y T y p e z b w N T n L X & g t ; & l t ; a : K e y & g t ; & l t ; K e y & g t ; T a b l e s \ F a c t   L o a n \ C o l u m n s \ D i s b u r s e m e n t   D a t e & l t ; / K e y & g t ; & l t ; / a : K e y & g t ; & l t ; a : V a l u e   i : t y p e = " D i a g r a m D i s p l a y N o d e V i e w S t a t e " & g t ; & l t ; H e i g h t & g t ; 1 5 0 & l t ; / H e i g h t & g t ; & l t ; I s E x p a n d e d & g t ; t r u e & l t ; / I s E x p a n d e d & g t ; & l t ; W i d t h & g t ; 2 0 0 & l t ; / W i d t h & g t ; & l t ; / a : V a l u e & g t ; & l t ; / a : K e y V a l u e O f D i a g r a m O b j e c t K e y a n y T y p e z b w N T n L X & g t ; & l t ; a : K e y V a l u e O f D i a g r a m O b j e c t K e y a n y T y p e z b w N T n L X & g t ; & l t ; a : K e y & g t ; & l t ; K e y & g t ; T a b l e s \ F a c t   L o a n \ C o l u m n s \ L o a n   S t a t u s & l t ; / K e y & g t ; & l t ; / a : K e y & g t ; & l t ; a : V a l u e   i : t y p e = " D i a g r a m D i s p l a y N o d e V i e w S t a t e " & g t ; & l t ; H e i g h t & g t ; 1 5 0 & l t ; / H e i g h t & g t ; & l t ; I s E x p a n d e d & g t ; t r u e & l t ; / I s E x p a n d e d & g t ; & l t ; W i d t h & g t ; 2 0 0 & l t ; / W i d t h & g t ; & l t ; / a : V a l u e & g t ; & l t ; / a : K e y V a l u e O f D i a g r a m O b j e c t K e y a n y T y p e z b w N T n L X & g t ; & l t ; a : K e y V a l u e O f D i a g r a m O b j e c t K e y a n y T y p e z b w N T n L X & g t ; & l t ; a : K e y & g t ; & l t ; K e y & g t ; T a b l e s \ F a c t   L o a n \ C o l u m n s \ R e p a y m e n t   T y p e & l t ; / K e y & g t ; & l t ; / a : K e y & g t ; & l t ; a : V a l u e   i : t y p e = " D i a g r a m D i s p l a y N o d e V i e w S t a t e " & g t ; & l t ; H e i g h t & g t ; 1 5 0 & l t ; / H e i g h t & g t ; & l t ; I s E x p a n d e d & g t ; t r u e & l t ; / I s E x p a n d e d & g t ; & l t ; W i d t h & g t ; 2 0 0 & l t ; / W i d t h & g t ; & l t ; / a : V a l u e & g t ; & l t ; / a : K e y V a l u e O f D i a g r a m O b j e c t K e y a n y T y p e z b w N T n L X & g t ; & l t ; a : K e y V a l u e O f D i a g r a m O b j e c t K e y a n y T y p e z b w N T n L X & g t ; & l t ; a : K e y & g t ; & l t ; K e y & g t ; T a b l e s \ F a c t   R e p a y m e n t & l t ; / K e y & g t ; & l t ; / a : K e y & g t ; & l t ; a : V a l u e   i : t y p e = " D i a g r a m D i s p l a y N o d e V i e w S t a t e " & g t ; & l t ; H e i g h t & g t ; 2 9 8 . 8 & l t ; / H e i g h t & g t ; & l t ; I s E x p a n d e d & g t ; t r u e & l t ; / I s E x p a n d e d & g t ; & l t ; L a y e d O u t & g t ; t r u e & l t ; / L a y e d O u t & g t ; & l t ; L e f t & g t ; 1 2 5 0 . 8 1 5 2 4 2 2 7 0 6 6 3 & l t ; / L e f t & g t ; & l t ; T a b I n d e x & g t ; 4 & l t ; / T a b I n d e x & g t ; & l t ; T o p & g t ; 5 . 6 0 0 0 0 0 0 0 0 0 0 0 0 2 2 7 & l t ; / T o p & g t ; & l t ; W i d t h & g t ; 2 0 0 & l t ; / W i d t h & g t ; & l t ; / a : V a l u e & g t ; & l t ; / a : K e y V a l u e O f D i a g r a m O b j e c t K e y a n y T y p e z b w N T n L X & g t ; & l t ; a : K e y V a l u e O f D i a g r a m O b j e c t K e y a n y T y p e z b w N T n L X & g t ; & l t ; a : K e y & g t ; & l t ; K e y & g t ; T a b l e s \ F a c t   R e p a y m e n t \ C o l u m n s \ A c c o u n t   I D & l t ; / K e y & g t ; & l t ; / a : K e y & g t ; & l t ; a : V a l u e   i : t y p e = " D i a g r a m D i s p l a y N o d e V i e w S t a t e " & g t ; & l t ; H e i g h t & g t ; 1 5 0 & l t ; / H e i g h t & g t ; & l t ; I s E x p a n d e d & g t ; t r u e & l t ; / I s E x p a n d e d & g t ; & l t ; W i d t h & g t ; 2 0 0 & l t ; / W i d t h & g t ; & l t ; / a : V a l u e & g t ; & l t ; / a : K e y V a l u e O f D i a g r a m O b j e c t K e y a n y T y p e z b w N T n L X & g t ; & l t ; a : K e y V a l u e O f D i a g r a m O b j e c t K e y a n y T y p e z b w N T n L X & g t ; & l t ; a : K e y & g t ; & l t ; K e y & g t ; T a b l e s \ F a c t   R e p a y m e n t \ C o l u m n s \ T o t a l   P y m n t & l t ; / K e y & g t ; & l t ; / a : K e y & g t ; & l t ; a : V a l u e   i : t y p e = " D i a g r a m D i s p l a y N o d e V i e w S t a t e " & g t ; & l t ; H e i g h t & g t ; 1 5 0 & l t ; / H e i g h t & g t ; & l t ; I s E x p a n d e d & g t ; t r u e & l t ; / I s E x p a n d e d & g t ; & l t ; W i d t h & g t ; 2 0 0 & l t ; / W i d t h & g t ; & l t ; / a : V a l u e & g t ; & l t ; / a : K e y V a l u e O f D i a g r a m O b j e c t K e y a n y T y p e z b w N T n L X & g t ; & l t ; a : K e y V a l u e O f D i a g r a m O b j e c t K e y a n y T y p e z b w N T n L X & g t ; & l t ; a : K e y & g t ; & l t ; K e y & g t ; T a b l e s \ F a c t   R e p a y m e n t \ C o l u m n s \ T o t a l   P y m n t   i n v & l t ; / K e y & g t ; & l t ; / a : K e y & g t ; & l t ; a : V a l u e   i : t y p e = " D i a g r a m D i s p l a y N o d e V i e w S t a t e " & g t ; & l t ; H e i g h t & g t ; 1 5 0 & l t ; / H e i g h t & g t ; & l t ; I s E x p a n d e d & g t ; t r u e & l t ; / I s E x p a n d e d & g t ; & l t ; W i d t h & g t ; 2 0 0 & l t ; / W i d t h & g t ; & l t ; / a : V a l u e & g t ; & l t ; / a : K e y V a l u e O f D i a g r a m O b j e c t K e y a n y T y p e z b w N T n L X & g t ; & l t ; a : K e y V a l u e O f D i a g r a m O b j e c t K e y a n y T y p e z b w N T n L X & g t ; & l t ; a : K e y & g t ; & l t ; K e y & g t ; T a b l e s \ F a c t   R e p a y m e n t \ C o l u m n s \ T o t a l   R e c   P r n c p & l t ; / K e y & g t ; & l t ; / a : K e y & g t ; & l t ; a : V a l u e   i : t y p e = " D i a g r a m D i s p l a y N o d e V i e w S t a t e " & g t ; & l t ; H e i g h t & g t ; 1 5 0 & l t ; / H e i g h t & g t ; & l t ; I s E x p a n d e d & g t ; t r u e & l t ; / I s E x p a n d e d & g t ; & l t ; W i d t h & g t ; 2 0 0 & l t ; / W i d t h & g t ; & l t ; / a : V a l u e & g t ; & l t ; / a : K e y V a l u e O f D i a g r a m O b j e c t K e y a n y T y p e z b w N T n L X & g t ; & l t ; a : K e y V a l u e O f D i a g r a m O b j e c t K e y a n y T y p e z b w N T n L X & g t ; & l t ; a : K e y & g t ; & l t ; K e y & g t ; T a b l e s \ F a c t   R e p a y m e n t \ C o l u m n s \ T o t a l   F e e s & l t ; / K e y & g t ; & l t ; / a : K e y & g t ; & l t ; a : V a l u e   i : t y p e = " D i a g r a m D i s p l a y N o d e V i e w S t a t e " & g t ; & l t ; H e i g h t & g t ; 1 5 0 & l t ; / H e i g h t & g t ; & l t ; I s E x p a n d e d & g t ; t r u e & l t ; / I s E x p a n d e d & g t ; & l t ; W i d t h & g t ; 2 0 0 & l t ; / W i d t h & g t ; & l t ; / a : V a l u e & g t ; & l t ; / a : K e y V a l u e O f D i a g r a m O b j e c t K e y a n y T y p e z b w N T n L X & g t ; & l t ; a : K e y V a l u e O f D i a g r a m O b j e c t K e y a n y T y p e z b w N T n L X & g t ; & l t ; a : K e y & g t ; & l t ; K e y & g t ; T a b l e s \ F a c t   R e p a y m e n t \ C o l u m n s \ T o t a l   R r e c   i n t & l t ; / K e y & g t ; & l t ; / a : K e y & g t ; & l t ; a : V a l u e   i : t y p e = " D i a g r a m D i s p l a y N o d e V i e w S t a t e " & g t ; & l t ; H e i g h t & g t ; 1 5 0 & l t ; / H e i g h t & g t ; & l t ; I s E x p a n d e d & g t ; t r u e & l t ; / I s E x p a n d e d & g t ; & l t ; W i d t h & g t ; 2 0 0 & l t ; / W i d t h & g t ; & l t ; / a : V a l u e & g t ; & l t ; / a : K e y V a l u e O f D i a g r a m O b j e c t K e y a n y T y p e z b w N T n L X & g t ; & l t ; a : K e y V a l u e O f D i a g r a m O b j e c t K e y a n y T y p e z b w N T n L X & g t ; & l t ; a : K e y & g t ; & l t ; K e y & g t ; T a b l e s \ F a c t   R e p a y m e n t \ C o l u m n s \ I s   D e l i n q u e n t   L o a n & l t ; / K e y & g t ; & l t ; / a : K e y & g t ; & l t ; a : V a l u e   i : t y p e = " D i a g r a m D i s p l a y N o d e V i e w S t a t e " & g t ; & l t ; H e i g h t & g t ; 1 5 0 & l t ; / H e i g h t & g t ; & l t ; I s E x p a n d e d & g t ; t r u e & l t ; / I s E x p a n d e d & g t ; & l t ; W i d t h & g t ; 2 0 0 & l t ; / W i d t h & g t ; & l t ; / a : V a l u e & g t ; & l t ; / a : K e y V a l u e O f D i a g r a m O b j e c t K e y a n y T y p e z b w N T n L X & g t ; & l t ; a : K e y V a l u e O f D i a g r a m O b j e c t K e y a n y T y p e z b w N T n L X & g t ; & l t ; a : K e y & g t ; & l t ; K e y & g t ; T a b l e s \ F a c t   R e p a y m e n t \ C o l u m n s \ I s   D e f a u l t   L o a n & l t ; / K e y & g t ; & l t ; / a : K e y & g t ; & l t ; a : V a l u e   i : t y p e = " D i a g r a m D i s p l a y N o d e V i e w S t a t e " & g t ; & l t ; H e i g h t & g t ; 1 5 0 & l t ; / H e i g h t & g t ; & l t ; I s E x p a n d e d & g t ; t r u e & l t ; / I s E x p a n d e d & g t ; & l t ; W i d t h & g t ; 2 0 0 & l t ; / W i d t h & g t ; & l t ; / a : V a l u e & g t ; & l t ; / a : K e y V a l u e O f D i a g r a m O b j e c t K e y a n y T y p e z b w N T n L X & g t ; & l t ; a : K e y V a l u e O f D i a g r a m O b j e c t K e y a n y T y p e z b w N T n L X & g t ; & l t ; a : K e y & g t ; & l t ; K e y & g t ; T a b l e s \ F a c t   R e p a y m e n t \ C o l u m n s \ D e l i n q   2   Y r s & l t ; / K e y & g t ; & l t ; / a : K e y & g t ; & l t ; a : V a l u e   i : t y p e = " D i a g r a m D i s p l a y N o d e V i e w S t a t e " & g t ; & l t ; H e i g h t & g t ; 1 5 0 & l t ; / H e i g h t & g t ; & l t ; I s E x p a n d e d & g t ; t r u e & l t ; / I s E x p a n d e d & g t ; & l t ; W i d t h & g t ; 2 0 0 & l t ; / W i d t h & g t ; & l t ; / a : V a l u e & g t ; & l t ; / a : K e y V a l u e O f D i a g r a m O b j e c t K e y a n y T y p e z b w N T n L X & g t ; & l t ; a : K e y V a l u e O f D i a g r a m O b j e c t K e y a n y T y p e z b w N T n L X & g t ; & l t ; a : K e y & g t ; & l t ; K e y & g t ; T a b l e s \ F a c t   R e p a y m e n t \ C o l u m n s \ R e p a y m e n t   B e h a v i o r & l t ; / K e y & g t ; & l t ; / a : K e y & g t ; & l t ; a : V a l u e   i : t y p e = " D i a g r a m D i s p l a y N o d e V i e w S t a t e " & g t ; & l t ; H e i g h t & g t ; 1 5 0 & l t ; / H e i g h t & g t ; & l t ; I s E x p a n d e d & g t ; t r u e & l t ; / I s E x p a n d e d & g t ; & l t ; W i d t h & g t ; 2 0 0 & l t ; / W i d t h & g t ; & l t ; / a : V a l u e & g t ; & l t ; / a : K e y V a l u e O f D i a g r a m O b j e c t K e y a n y T y p e z b w N T n L X & g t ; & l t ; a : K e y V a l u e O f D i a g r a m O b j e c t K e y a n y T y p e z b w N T n L X & g t ; & l t ; a : K e y & g t ; & l t ; K e y & g t ; T a b l e s \ F a c t   R e p a y m e n t \ M e a s u r e s \ S u m   o f   T o t a l   P y m n t & l t ; / K e y & g t ; & l t ; / a : K e y & g t ; & l t ; a : V a l u e   i : t y p e = " D i a g r a m D i s p l a y N o d e V i e w S t a t e " & g t ; & l t ; H e i g h t & g t ; 1 5 0 & l t ; / H e i g h t & g t ; & l t ; I s E x p a n d e d & g t ; t r u e & l t ; / I s E x p a n d e d & g t ; & l t ; W i d t h & g t ; 2 0 0 & l t ; / W i d t h & g t ; & l t ; / a : V a l u e & g t ; & l t ; / a : K e y V a l u e O f D i a g r a m O b j e c t K e y a n y T y p e z b w N T n L X & g t ; & l t ; a : K e y V a l u e O f D i a g r a m O b j e c t K e y a n y T y p e z b w N T n L X & g t ; & l t ; a : K e y & g t ; & l t ; K e y & g t ; T a b l e s \ F a c t   R e p a y m e n t \ S u m   o f   T o t a l   P y m n t \ A d d i t i o n a l   I n f o \ I m p l i c i t   M e a s u r e & l t ; / K e y & g t ; & l t ; / a : K e y & g t ; & l t ; a : V a l u e   i : t y p e = " D i a g r a m D i s p l a y V i e w S t a t e I D i a g r a m T a g A d d i t i o n a l I n f o " / & g t ; & l t ; / a : K e y V a l u e O f D i a g r a m O b j e c t K e y a n y T y p e z b w N T n L X & g t ; & l t ; a : K e y V a l u e O f D i a g r a m O b j e c t K e y a n y T y p e z b w N T n L X & g t ; & l t ; a : K e y & g t ; & l t ; K e y & g t ; T a b l e s \ F a c t   R e p a y m e n t \ M e a s u r e s \ S u m   o f   T o t a l   P y m n t   i n v & l t ; / K e y & g t ; & l t ; / a : K e y & g t ; & l t ; a : V a l u e   i : t y p e = " D i a g r a m D i s p l a y N o d e V i e w S t a t e " & g t ; & l t ; H e i g h t & g t ; 1 5 0 & l t ; / H e i g h t & g t ; & l t ; I s E x p a n d e d & g t ; t r u e & l t ; / I s E x p a n d e d & g t ; & l t ; W i d t h & g t ; 2 0 0 & l t ; / W i d t h & g t ; & l t ; / a : V a l u e & g t ; & l t ; / a : K e y V a l u e O f D i a g r a m O b j e c t K e y a n y T y p e z b w N T n L X & g t ; & l t ; a : K e y V a l u e O f D i a g r a m O b j e c t K e y a n y T y p e z b w N T n L X & g t ; & l t ; a : K e y & g t ; & l t ; K e y & g t ; T a b l e s \ F a c t   R e p a y m e n t \ S u m   o f   T o t a l   P y m n t   i n v \ A d d i t i o n a l   I n f o \ I m p l i c i t   M e a s u r e & l t ; / K e y & g t ; & l t ; / a : K e y & g t ; & l t ; a : V a l u e   i : t y p e = " D i a g r a m D i s p l a y V i e w S t a t e I D i a g r a m T a g A d d i t i o n a l I n f o " / & g t ; & l t ; / a : K e y V a l u e O f D i a g r a m O b j e c t K e y a n y T y p e z b w N T n L X & g t ; & l t ; a : K e y V a l u e O f D i a g r a m O b j e c t K e y a n y T y p e z b w N T n L X & g t ; & l t ; a : K e y & g t ; & l t ; K e y & g t ; T a b l e s \ F a c t   R e p a y m e n t \ M e a s u r e s \ S u m   o f   T o t a l   R e c   P r n c p & l t ; / K e y & g t ; & l t ; / a : K e y & g t ; & l t ; a : V a l u e   i : t y p e = " D i a g r a m D i s p l a y N o d e V i e w S t a t e " & g t ; & l t ; H e i g h t & g t ; 1 5 0 & l t ; / H e i g h t & g t ; & l t ; I s E x p a n d e d & g t ; t r u e & l t ; / I s E x p a n d e d & g t ; & l t ; W i d t h & g t ; 2 0 0 & l t ; / W i d t h & g t ; & l t ; / a : V a l u e & g t ; & l t ; / a : K e y V a l u e O f D i a g r a m O b j e c t K e y a n y T y p e z b w N T n L X & g t ; & l t ; a : K e y V a l u e O f D i a g r a m O b j e c t K e y a n y T y p e z b w N T n L X & g t ; & l t ; a : K e y & g t ; & l t ; K e y & g t ; T a b l e s \ F a c t   R e p a y m e n t \ S u m   o f   T o t a l   R e c   P r n c p \ A d d i t i o n a l   I n f o \ I m p l i c i t   M e a s u r e & l t ; / K e y & g t ; & l t ; / a : K e y & g t ; & l t ; a : V a l u e   i : t y p e = " D i a g r a m D i s p l a y V i e w S t a t e I D i a g r a m T a g A d d i t i o n a l I n f o " / & g t ; & l t ; / a : K e y V a l u e O f D i a g r a m O b j e c t K e y a n y T y p e z b w N T n L X & g t ; & l t ; a : K e y V a l u e O f D i a g r a m O b j e c t K e y a n y T y p e z b w N T n L X & g t ; & l t ; a : K e y & g t ; & l t ; K e y & g t ; T a b l e s \ F a c t   R e p a y m e n t \ M e a s u r e s \ S u m   o f   T o t a l   F e e s & l t ; / K e y & g t ; & l t ; / a : K e y & g t ; & l t ; a : V a l u e   i : t y p e = " D i a g r a m D i s p l a y N o d e V i e w S t a t e " & g t ; & l t ; H e i g h t & g t ; 1 5 0 & l t ; / H e i g h t & g t ; & l t ; I s E x p a n d e d & g t ; t r u e & l t ; / I s E x p a n d e d & g t ; & l t ; W i d t h & g t ; 2 0 0 & l t ; / W i d t h & g t ; & l t ; / a : V a l u e & g t ; & l t ; / a : K e y V a l u e O f D i a g r a m O b j e c t K e y a n y T y p e z b w N T n L X & g t ; & l t ; a : K e y V a l u e O f D i a g r a m O b j e c t K e y a n y T y p e z b w N T n L X & g t ; & l t ; a : K e y & g t ; & l t ; K e y & g t ; T a b l e s \ F a c t   R e p a y m e n t \ S u m   o f   T o t a l   F e e s \ A d d i t i o n a l   I n f o \ I m p l i c i t   M e a s u r e & l t ; / K e y & g t ; & l t ; / a : K e y & g t ; & l t ; a : V a l u e   i : t y p e = " D i a g r a m D i s p l a y V i e w S t a t e I D i a g r a m T a g A d d i t i o n a l I n f o " / & g t ; & l t ; / a : K e y V a l u e O f D i a g r a m O b j e c t K e y a n y T y p e z b w N T n L X & g t ; & l t ; a : K e y V a l u e O f D i a g r a m O b j e c t K e y a n y T y p e z b w N T n L X & g t ; & l t ; a : K e y & g t ; & l t ; K e y & g t ; T a b l e s \ S h e e t 1 & l t ; / K e y & g t ; & l t ; / a : K e y & g t ; & l t ; a : V a l u e   i : t y p e = " D i a g r a m D i s p l a y N o d e V i e w S t a t e " & g t ; & l t ; H e i g h t & g t ; 3 5 3 . 2 & l t ; / H e i g h t & g t ; & l t ; I s E x p a n d e d & g t ; t r u e & l t ; / I s E x p a n d e d & g t ; & l t ; L a y e d O u t & g t ; t r u e & l t ; / L a y e d O u t & g t ; & l t ; L e f t & g t ; 5 0 8 . 3 1 9 0 5 2 8 3 8 3 2 9 1 8 & l t ; / L e f t & g t ; & l t ; T a b I n d e x & g t ; 6 & l t ; / T a b I n d e x & g t ; & l t ; T o p & g t ; 3 0 1 . 1 9 9 9 9 9 9 9 9 9 9 9 9 3 & l t ; / T o p & g t ; & l t ; W i d t h & g t ; 2 0 0 & l t ; / W i d t h & g t ; & l t ; / a : V a l u e & g t ; & l t ; / a : K e y V a l u e O f D i a g r a m O b j e c t K e y a n y T y p e z b w N T n L X & g t ; & l t ; a : K e y V a l u e O f D i a g r a m O b j e c t K e y a n y T y p e z b w N T n L X & g t ; & l t ; a : K e y & g t ; & l t ; K e y & g t ; T a b l e s \ S h e e t 1 \ C o l u m n s \ C u s t o m e r   I D & l t ; / K e y & g t ; & l t ; / a : K e y & g t ; & l t ; a : V a l u e   i : t y p e = " D i a g r a m D i s p l a y N o d e V i e w S t a t e " & g t ; & l t ; H e i g h t & g t ; 1 5 0 & l t ; / H e i g h t & g t ; & l t ; I s E x p a n d e d & g t ; t r u e & l t ; / I s E x p a n d e d & g t ; & l t ; W i d t h & g t ; 2 0 0 & l t ; / W i d t h & g t ; & l t ; / a : V a l u e & g t ; & l t ; / a : K e y V a l u e O f D i a g r a m O b j e c t K e y a n y T y p e z b w N T n L X & g t ; & l t ; a : K e y V a l u e O f D i a g r a m O b j e c t K e y a n y T y p e z b w N T n L X & g t ; & l t ; a : K e y & g t ; & l t ; K e y & g t ; T a b l e s \ S h e e t 1 \ C o l u m n s \ C u s t o m e r   N a m e & l t ; / K e y & g t ; & l t ; / a : K e y & g t ; & l t ; a : V a l u e   i : t y p e = " D i a g r a m D i s p l a y N o d e V i e w S t a t e " & g t ; & l t ; H e i g h t & g t ; 1 5 0 & l t ; / H e i g h t & g t ; & l t ; I s E x p a n d e d & g t ; t r u e & l t ; / I s E x p a n d e d & g t ; & l t ; W i d t h & g t ; 2 0 0 & l t ; / W i d t h & g t ; & l t ; / a : V a l u e & g t ; & l t ; / a : K e y V a l u e O f D i a g r a m O b j e c t K e y a n y T y p e z b w N T n L X & g t ; & l t ; a : K e y V a l u e O f D i a g r a m O b j e c t K e y a n y T y p e z b w N T n L X & g t ; & l t ; a : K e y & g t ; & l t ; K e y & g t ; T a b l e s \ S h e e t 1 \ C o l u m n s \ A c c o u n t   N u m b e r & l t ; / K e y & g t ; & l t ; / a : K e y & g t ; & l t ; a : V a l u e 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 D a t e & l t ; / K e y & g t ; & l t ; / a : K e y & g t ; & l t ; a : V a l u e 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 T y p e & l t ; / K e y & g t ; & l t ; / a : K e y & g t ; & l t ; a : V a l u e   i : t y p e = " D i a g r a m D i s p l a y N o d e V i e w S t a t e " & g t ; & l t ; H e i g h t & g t ; 1 5 0 & l t ; / H e i g h t & g t ; & l t ; I s E x p a n d e d & g t ; t r u e & l t ; / I s E x p a n d e d & g t ; & l t ; W i d t h & g t ; 2 0 0 & l t ; / W i d t h & g t ; & l t ; / a : V a l u e & g t ; & l t ; / a : K e y V a l u e O f D i a g r a m O b j e c t K e y a n y T y p e z b w N T n L X & g t ; & l t ; a : K e y V a l u e O f D i a g r a m O b j e c t K e y a n y T y p e z b w N T n L X & g t ; & l t ; a : K e y & g t ; & l t ; K e y & g t ; T a b l e s \ S h e e t 1 \ C o l u m n s \ A m o u n t & l t ; / K e y & g t ; & l t ; / a : K e y & g t ; & l t ; a : V a l u e   i : t y p e = " D i a g r a m D i s p l a y N o d e V i e w S t a t e " & g t ; & l t ; H e i g h t & g t ; 1 5 0 & l t ; / H e i g h t & g t ; & l t ; I s E x p a n d e d & g t ; t r u e & l t ; / I s E x p a n d e d & g t ; & l t ; W i d t h & g t ; 2 0 0 & l t ; / W i d t h & g t ; & l t ; / a : V a l u e & g t ; & l t ; / a : K e y V a l u e O f D i a g r a m O b j e c t K e y a n y T y p e z b w N T n L X & g t ; & l t ; a : K e y V a l u e O f D i a g r a m O b j e c t K e y a n y T y p e z b w N T n L X & g t ; & l t ; a : K e y & g t ; & l t ; K e y & g t ; T a b l e s \ S h e e t 1 \ C o l u m n s \ B a l a n c e & l t ; / K e y & g t ; & l t ; / a : K e y & g t ; & l t ; a : V a l u e   i : t y p e = " D i a g r a m D i s p l a y N o d e V i e w S t a t e " & g t ; & l t ; H e i g h t & g t ; 1 5 0 & l t ; / H e i g h t & g t ; & l t ; I s E x p a n d e d & g t ; t r u e & l t ; / I s E x p a n d e d & g t ; & l t ; W i d t h & g t ; 2 0 0 & l t ; / W i d t h & g t ; & l t ; / a : V a l u e & g t ; & l t ; / a : K e y V a l u e O f D i a g r a m O b j e c t K e y a n y T y p e z b w N T n L X & g t ; & l t ; a : K e y V a l u e O f D i a g r a m O b j e c t K e y a n y T y p e z b w N T n L X & g t ; & l t ; a : K e y & g t ; & l t ; K e y & g t ; T a b l e s \ S h e e t 1 \ C o l u m n s \ D e s c r i p t i o n & l t ; / K e y & g t ; & l t ; / a : K e y & g t ; & l t ; a : V a l u e   i : t y p e = " D i a g r a m D i s p l a y N o d e V i e w S t a t e " & g t ; & l t ; H e i g h t & g t ; 1 5 0 & l t ; / H e i g h t & g t ; & l t ; I s E x p a n d e d & g t ; t r u e & l t ; / I s E x p a n d e d & g t ; & l t ; W i d t h & g t ; 2 0 0 & l t ; / W i d t h & g t ; & l t ; / a : V a l u e & g t ; & l t ; / a : K e y V a l u e O f D i a g r a m O b j e c t K e y a n y T y p e z b w N T n L X & g t ; & l t ; a : K e y V a l u e O f D i a g r a m O b j e c t K e y a n y T y p e z b w N T n L X & g t ; & l t ; a : K e y & g t ; & l t ; K e y & g t ; T a b l e s \ S h e e t 1 \ C o l u m n s \ B r a n c h & l t ; / K e y & g t ; & l t ; / a : K e y & g t ; & l t ; a : V a l u e   i : t y p e = " D i a g r a m D i s p l a y N o d e V i e w S t a t e " & g t ; & l t ; H e i g h t & g t ; 1 5 0 & l t ; / H e i g h t & g t ; & l t ; I s E x p a n d e d & g t ; t r u e & l t ; / I s E x p a n d e d & g t ; & l t ; W i d t h & g t ; 2 0 0 & l t ; / W i d t h & g t ; & l t ; / a : V a l u e & g t ; & l t ; / a : K e y V a l u e O f D i a g r a m O b j e c t K e y a n y T y p e z b w N T n L X & g t ; & l t ; a : K e y V a l u e O f D i a g r a m O b j e c t K e y a n y T y p e z b w N T n L X & g t ; & l t ; a : K e y & g t ; & l t ; K e y & g t ; T a b l e s \ S h e e t 1 \ C o l u m n s \ T r a n s a c t i o n   M e t h o d & l t ; / K e y & g t ; & l t ; / a : K e y & g t ; & l t ; a : V a l u e   i : t y p e = " D i a g r a m D i s p l a y N o d e V i e w S t a t e " & g t ; & l t ; H e i g h t & g t ; 1 5 0 & l t ; / H e i g h t & g t ; & l t ; I s E x p a n d e d & g t ; t r u e & l t ; / I s E x p a n d e d & g t ; & l t ; W i d t h & g t ; 2 0 0 & l t ; / W i d t h & g t ; & l t ; / a : V a l u e & g t ; & l t ; / a : K e y V a l u e O f D i a g r a m O b j e c t K e y a n y T y p e z b w N T n L X & g t ; & l t ; a : K e y V a l u e O f D i a g r a m O b j e c t K e y a n y T y p e z b w N T n L X & g t ; & l t ; a : K e y & g t ; & l t ; K e y & g t ; T a b l e s \ S h e e t 1 \ C o l u m n s \ C u r r e n c y & l t ; / K e y & g t ; & l t ; / a : K e y & g t ; & l t ; a : V a l u e   i : t y p e = " D i a g r a m D i s p l a y N o d e V i e w S t a t e " & g t ; & l t ; H e i g h t & g t ; 1 5 0 & l t ; / H e i g h t & g t ; & l t ; I s E x p a n d e d & g t ; t r u e & l t ; / I s E x p a n d e d & g t ; & l t ; W i d t h & g t ; 2 0 0 & l t ; / W i d t h & g t ; & l t ; / a : V a l u e & g t ; & l t ; / a : K e y V a l u e O f D i a g r a m O b j e c t K e y a n y T y p e z b w N T n L X & g t ; & l t ; a : K e y V a l u e O f D i a g r a m O b j e c t K e y a n y T y p e z b w N T n L X & g t ; & l t ; a : K e y & g t ; & l t ; K e y & g t ; T a b l e s \ S h e e t 1 \ C o l u m n s \ B a n k   N a m e & l t ; / K e y & g t ; & l t ; / a : K e y & g t ; & l t ; a : V a l u e   i : t y p e = " D i a g r a m D i s p l a y N o d e V i e w S t a t e " & g t ; & l t ; H e i g h t & g t ; 1 5 0 & l t ; / H e i g h t & g t ; & l t ; I s E x p a n d e d & g t ; t r u e & l t ; / I s E x p a n d e d & g t ; & l t ; W i d t h & g t ; 2 0 0 & l t ; / W i d t h & g t ; & l t ; / a : V a l u e & g t ; & l t ; / a : K e y V a l u e O f D i a g r a m O b j e c t K e y a n y T y p e z b w N T n L X & g t ; & l t ; a : K e y V a l u e O f D i a g r a m O b j e c t K e y a n y T y p e z b w N T n L X & g t ; & l t ; a : K e y & g t ; & l t ; K e y & g t ; T a b l e s \ D i m   B r a n c h & l t ; / K e y & g t ; & l t ; / a : K e y & g t ; & l t ; a : V a l u e   i : t y p e = " D i a g r a m D i s p l a y N o d e V i e w S t a t e " & g t ; & l t ; H e i g h t & g t ; 3 0 2 & l t ; / H e i g h t & g t ; & l t ; I s E x p a n d e d & g t ; t r u e & l t ; / I s E x p a n d e d & g t ; & l t ; L a y e d O u t & g t ; t r u e & l t ; / L a y e d O u t & g t ; & l t ; W i d t h & g t ; 2 5 1 . 2 0 0 0 0 0 0 0 0 0 0 0 0 2 & l t ; / W i d t h & g t ; & l t ; / a : V a l u e & g t ; & l t ; / a : K e y V a l u e O f D i a g r a m O b j e c t K e y a n y T y p e z b w N T n L X & g t ; & l t ; a : K e y V a l u e O f D i a g r a m O b j e c t K e y a n y T y p e z b w N T n L X & g t ; & l t ; a : K e y & g t ; & l t ; K e y & g t ; T a b l e s \ D i m   B r a n c h \ C o l u m n s \ B r a n c h   N a m e & l t ; / K e y & g t ; & l t ; / a : K e y & g t ; & l t ; a : V a l u e   i : t y p e = " D i a g r a m D i s p l a y N o d e V i e w S t a t e " & g t ; & l t ; H e i g h t & g t ; 1 5 0 & l t ; / H e i g h t & g t ; & l t ; I s E x p a n d e d & g t ; t r u e & l t ; / I s E x p a n d e d & g t ; & l t ; W i d t h & g t ; 2 0 0 & l t ; / W i d t h & g t ; & l t ; / a : V a l u e & g t ; & l t ; / a : K e y V a l u e O f D i a g r a m O b j e c t K e y a n y T y p e z b w N T n L X & g t ; & l t ; a : K e y V a l u e O f D i a g r a m O b j e c t K e y a n y T y p e z b w N T n L X & g t ; & l t ; a : K e y & g t ; & l t ; K e y & g t ; T a b l e s \ D i m   B r a n c h \ C o l u m n s \ B a n k   N a m e & l t ; / K e y & g t ; & l t ; / a : K e y & g t ; & l t ; a : V a l u e   i : t y p e = " D i a g r a m D i s p l a y N o d e V i e w S t a t e " & g t ; & l t ; H e i g h t & g t ; 1 5 0 & l t ; / H e i g h t & g t ; & l t ; I s E x p a n d e d & g t ; t r u e & l t ; / I s E x p a n d e d & g t ; & l t ; W i d t h & g t ; 2 0 0 & l t ; / W i d t h & g t ; & l t ; / a : V a l u e & g t ; & l t ; / a : K e y V a l u e O f D i a g r a m O b j e c t K e y a n y T y p e z b w N T n L X & g t ; & l t ; a : K e y V a l u e O f D i a g r a m O b j e c t K e y a n y T y p e z b w N T n L X & g t ; & l t ; a : K e y & g t ; & l t ; K e y & g t ; T a b l e s \ D i m   B r a n c h \ C o l u m n s \ R e g i o n   N a m e & l t ; / K e y & g t ; & l t ; / a : K e y & g t ; & l t ; a : V a l u e   i : t y p e = " D i a g r a m D i s p l a y N o d e V i e w S t a t e " & g t ; & l t ; H e i g h t & g t ; 1 5 0 & l t ; / H e i g h t & g t ; & l t ; I s E x p a n d e d & g t ; t r u e & l t ; / I s E x p a n d e d & g t ; & l t ; W i d t h & g t ; 2 0 0 & l t ; / W i d t h & g t ; & l t ; / a : V a l u e & g t ; & l t ; / a : K e y V a l u e O f D i a g r a m O b j e c t K e y a n y T y p e z b w N T n L X & g t ; & l t ; a : K e y V a l u e O f D i a g r a m O b j e c t K e y a n y T y p e z b w N T n L X & g t ; & l t ; a : K e y & g t ; & l t ; K e y & g t ; T a b l e s \ D i m   B r a n c h \ C o l u m n s \ S t a t e   A b b r & l t ; / K e y & g t ; & l t ; / a : K e y & g t ; & l t ; a : V a l u e   i : t y p e = " D i a g r a m D i s p l a y N o d e V i e w S t a t e " & g t ; & l t ; H e i g h t & g t ; 1 5 0 & l t ; / H e i g h t & g t ; & l t ; I s E x p a n d e d & g t ; t r u e & l t ; / I s E x p a n d e d & g t ; & l t ; W i d t h & g t ; 2 0 0 & l t ; / W i d t h & g t ; & l t ; / a : V a l u e & g t ; & l t ; / a : K e y V a l u e O f D i a g r a m O b j e c t K e y a n y T y p e z b w N T n L X & g t ; & l t ; a : K e y V a l u e O f D i a g r a m O b j e c t K e y a n y T y p e z b w N T n L X & g t ; & l t ; a : K e y & g t ; & l t ; K e y & g t ; T a b l e s \ D i m   B r a n c h \ C o l u m n s \ S t a t e   A b b r . 1 & l t ; / K e y & g t ; & l t ; / a : K e y & g t ; & l t ; a : V a l u e   i : t y p e = " D i a g r a m D i s p l a y N o d e V i e w S t a t e " & g t ; & l t ; H e i g h t & g t ; 1 5 0 & l t ; / H e i g h t & g t ; & l t ; I s E x p a n d e d & g t ; t r u e & l t ; / I s E x p a n d e d & g t ; & l t ; W i d t h & g t ; 2 0 0 & l t ; / W i d t h & g t ; & l t ; / a : V a l u e & g t ; & l t ; / a : K e y V a l u e O f D i a g r a m O b j e c t K e y a n y T y p e z b w N T n L X & g t ; & l t ; a : K e y V a l u e O f D i a g r a m O b j e c t K e y a n y T y p e z b w N T n L X & g t ; & l t ; a : K e y & g t ; & l t ; K e y & g t ; T a b l e s \ D i m   B r a n c h \ C o l u m n s \ S t a t e   N a m e & l t ; / K e y & g t ; & l t ; / a : K e y & g t ; & l t ; a : V a l u e   i : t y p e = " D i a g r a m D i s p l a y N o d e V i e w S t a t e " & g t ; & l t ; H e i g h t & g t ; 1 5 0 & l t ; / H e i g h t & g t ; & l t ; I s E x p a n d e d & g t ; t r u e & l t ; / I s E x p a n d e d & g t ; & l t ; W i d t h & g t ; 2 0 0 & l t ; / W i d t h & g t ; & l t ; / a : V a l u e & g t ; & l t ; / a : K e y V a l u e O f D i a g r a m O b j e c t K e y a n y T y p e z b w N T n L X & g t ; & l t ; a : K e y V a l u e O f D i a g r a m O b j e c t K e y a n y T y p e z b w N T n L X & g t ; & l t ; a : K e y & g t ; & l t ; K e y & g t ; T a b l e s \ D i m   B r a n c h \ C o l u m n s \ C i t y & l t ; / K e y & g t ; & l t ; / a : K e y & g t ; & l t ; a : V a l u e   i : t y p e = " D i a g r a m D i s p l a y N o d e V i e w S t a t e " & g t ; & l t ; H e i g h t & g t ; 1 5 0 & l t ; / H e i g h t & g t ; & l t ; I s E x p a n d e d & g t ; t r u e & l t ; / I s E x p a n d e d & g t ; & l t ; W i d t h & g t ; 2 0 0 & l t ; / W i d t h & g t ; & l t ; / a : V a l u e & g t ; & l t ; / a : K e y V a l u e O f D i a g r a m O b j e c t K e y a n y T y p e z b w N T n L X & g t ; & l t ; a : K e y V a l u e O f D i a g r a m O b j e c t K e y a n y T y p e z b w N T n L X & g t ; & l t ; a : K e y & g t ; & l t ; K e y & g t ; T a b l e s \ D i m   B r a n c h \ C o l u m n s \ C e n t e r   I d & l t ; / K e y & g t ; & l t ; / a : K e y & g t ; & l t ; a : V a l u e   i : t y p e = " D i a g r a m D i s p l a y N o d e V i e w S t a t e " & g t ; & l t ; H e i g h t & g t ; 1 5 0 & l t ; / H e i g h t & g t ; & l t ; I s E x p a n d e d & g t ; t r u e & l t ; / I s E x p a n d e d & g t ; & l t ; W i d t h & g t ; 2 0 0 & l t ; / W i d t h & g t ; & l t ; / a : V a l u e & g t ; & l t ; / a : K e y V a l u e O f D i a g r a m O b j e c t K e y a n y T y p e z b w N T n L X & g t ; & l t ; a : K e y V a l u e O f D i a g r a m O b j e c t K e y a n y T y p e z b w N T n L X & g t ; & l t ; a : K e y & g t ; & l t ; K e y & g t ; T a b l e s \ D i m   B r a n c h \ C o l u m n s \ B H   N a m e & l t ; / K e y & g t ; & l t ; / a : K e y & g t ; & l t ; a : V a l u e   i : t y p e = " D i a g r a m D i s p l a y N o d e V i e w S t a t e " & g t ; & l t ; H e i g h t & g t ; 1 5 0 & l t ; / H e i g h t & g t ; & l t ; I s E x p a n d e d & g t ; t r u e & l t ; / I s E x p a n d e d & g t ; & l t ; W i d t h & g t ; 2 0 0 & l t ; / W i d t h & g t ; & l t ; / a : V a l u e & g t ; & l t ; / a : K e y V a l u e O f D i a g r a m O b j e c t K e y a n y T y p e z b w N T n L X & g t ; & l t ; a : K e y V a l u e O f D i a g r a m O b j e c t K e y a n y T y p e z b w N T n L X & g t ; & l t ; a : K e y & g t ; & l t ; K e y & g t ; T a b l e s \ D i m   B r a n c h \ C o l u m n s \ B r a n c h   P e r f o r m a n c e   C a t e g o r y & l t ; / K e y & g t ; & l t ; / a : K e y & g t ; & l t ; a : V a l u e   i : t y p e = " D i a g r a m D i s p l a y N o d e V i e w S t a t e " & g t ; & l t ; H e i g h t & g t ; 1 5 0 & l t ; / H e i g h t & g t ; & l t ; I s E x p a n d e d & g t ; t r u e & l t ; / I s E x p a n d e d & g t ; & l t ; W i d t h & g t ; 2 0 0 & l t ; / W i d t h & g t ; & l t ; / a : V a l u e & g t ; & l t ; / a : K e y V a l u e O f D i a g r a m O b j e c t K e y a n y T y p e z b w N T n L X & g t ; & l t ; a : K e y V a l u e O f D i a g r a m O b j e c t K e y a n y T y p e z b w N T n L X & g t ; & l t ; a : K e y & g t ; & l t ; K e y & g t ; T a b l e s \ M e r g e 1 & l t ; / K e y & g t ; & l t ; / a : K e y & g t ; & l t ; a : V a l u e   i : t y p e = " D i a g r a m D i s p l a y N o d e V i e w S t a t e " & g t ; & l t ; H e i g h t & g t ; 4 4 7 . 5 9 9 9 9 9 9 9 9 9 9 9 9 7 & l t ; / H e i g h t & g t ; & l t ; I s E x p a n d e d & g t ; t r u e & l t ; / I s E x p a n d e d & g t ; & l t ; L a y e d O u t & g t ; t r u e & l t ; / L a y e d O u t & g t ; & l t ; L e f t & g t ; 6 9 9 . 2 1 5 2 4 2 2 7 0 6 6 3 & l t ; / L e f t & g t ; & l t ; T a b I n d e x & g t ; 5 & l t ; / T a b I n d e x & g t ; & l t ; T o p & g t ; 1 6 8 . 6 & l t ; / T o p & g t ; & l t ; W i d t h & g t ; 2 6 0 . 7 9 9 9 9 9 9 9 9 9 9 9 9 5 & l t ; / W i d t h & g t ; & l t ; / a : V a l u e & g t ; & l t ; / a : K e y V a l u e O f D i a g r a m O b j e c t K e y a n y T y p e z b w N T n L X & g t ; & l t ; a : K e y V a l u e O f D i a g r a m O b j e c t K e y a n y T y p e z b w N T n L X & g t ; & l t ; a : K e y & g t ; & l t ; K e y & g t ; T a b l e s \ M e r g e 1 \ C o l u m n s \ A c c o u n t   I D & l t ; / K e y & g t ; & l t ; / a : K e y & g t ; & l t ; a : V a l u e   i : t y p e = " D i a g r a m D i s p l a y N o d e V i e w S t a t e " & g t ; & l t ; H e i g h t & g t ; 1 5 0 & l t ; / H e i g h t & g t ; & l t ; I s E x p a n d e d & g t ; t r u e & l t ; / I s E x p a n d e d & g t ; & l t ; W i d t h & g t ; 2 0 0 & l t ; / W i d t h & g t ; & l t ; / a : V a l u e & g t ; & l t ; / a : K e y V a l u e O f D i a g r a m O b j e c t K e y a n y T y p e z b w N T n L X & g t ; & l t ; a : K e y V a l u e O f D i a g r a m O b j e c t K e y a n y T y p e z b w N T n L X & g t ; & l t ; a : K e y & g t ; & l t ; K e y & g t ; T a b l e s \ M e r g e 1 \ C o l u m n s \ C l i e n t   i d & l t ; / K e y & g t ; & l t ; / a : K e y & g t ; & l t ; a : V a l u e   i : t y p e = " D i a g r a m D i s p l a y N o d e V i e w S t a t e " & g t ; & l t ; H e i g h t & g t ; 1 5 0 & l t ; / H e i g h t & g t ; & l t ; I s E x p a n d e d & g t ; t r u e & l t ; / I s E x p a n d e d & g t ; & l t ; W i d t h & g t ; 2 0 0 & l t ; / W i d t h & g t ; & l t ; / a : V a l u e & g t ; & l t ; / a : K e y V a l u e O f D i a g r a m O b j e c t K e y a n y T y p e z b w N T n L X & g t ; & l t ; a : K e y V a l u e O f D i a g r a m O b j e c t K e y a n y T y p e z b w N T n L X & g t ; & l t ; a : K e y & g t ; & l t ; K e y & g t ; T a b l e s \ M e r g e 1 \ C o l u m n s \ B r a n c h   N a m e & l t ; / K e y & g t ; & l t ; / a : K e y & g t ; & l t ; a : V a l u e   i : t y p e = " D i a g r a m D i s p l a y N o d e V i e w S t a t e " & g t ; & l t ; H e i g h t & g t ; 1 5 0 & l t ; / H e i g h t & g t ; & l t ; I s E x p a n d e d & g t ; t r u e & l t ; / I s E x p a n d e d & g t ; & l t ; W i d t h & g t ; 2 0 0 & l t ; / W i d t h & g t ; & l t ; / a : V a l u e & g t ; & l t ; / a : K e y V a l u e O f D i a g r a m O b j e c t K e y a n y T y p e z b w N T n L X & g t ; & l t ; a : K e y V a l u e O f D i a g r a m O b j e c t K e y a n y T y p e z b w N T n L X & g t ; & l t ; a : K e y & g t ; & l t ; K e y & g t ; T a b l e s \ M e r g e 1 \ C o l u m n s \ P r o d u c t   I d & l t ; / K e y & g t ; & l t ; / a : K e y & g t ; & l t ; a : V a l u e   i : t y p e = " D i a g r a m D i s p l a y N o d e V i e w S t a t e " & g t ; & l t ; H e i g h t & g t ; 1 5 0 & l t ; / H e i g h t & g t ; & l t ; I s E x p a n d e d & g t ; t r u e & l t ; / I s E x p a n d e d & g t ; & l t ; W i d t h & g t ; 2 0 0 & l t ; / W i d t h & g t ; & l t ; / a : V a l u e & g t ; & l t ; / a : K e y V a l u e O f D i a g r a m O b j e c t K e y a n y T y p e z b w N T n L X & g t ; & l t ; a : K e y V a l u e O f D i a g r a m O b j e c t K e y a n y T y p e z b w N T n L X & g t ; & l t ; a : K e y & g t ; & l t ; K e y & g t ; T a b l e s \ M e r g e 1 \ C o l u m n s \ L o a n   A m o u n t & l t ; / K e y & g t ; & l t ; / a : K e y & g t ; & l t ; a : V a l u e   i : t y p e = " D i a g r a m D i s p l a y N o d e V i e w S t a t e " & g t ; & l t ; H e i g h t & g t ; 1 5 0 & l t ; / H e i g h t & g t ; & l t ; I s E x p a n d e d & g t ; t r u e & l t ; / I s E x p a n d e d & g t ; & l t ; W i d t h & g t ; 2 0 0 & l t ; / W i d t h & g t ; & l t ; / a : V a l u e & g t ; & l t ; / a : K e y V a l u e O f D i a g r a m O b j e c t K e y a n y T y p e z b w N T n L X & g t ; & l t ; a : K e y V a l u e O f D i a g r a m O b j e c t K e y a n y T y p e z b w N T n L X & g t ; & l t ; a : K e y & g t ; & l t ; K e y & g t ; T a b l e s \ M e r g e 1 \ C o l u m n s \ F u n d e d   A m o u n t & l t ; / K e y & g t ; & l t ; / a : K e y & g t ; & l t ; a : V a l u e   i : t y p e = " D i a g r a m D i s p l a y N o d e V i e w S t a t e " & g t ; & l t ; H e i g h t & g t ; 1 5 0 & l t ; / H e i g h t & g t ; & l t ; I s E x p a n d e d & g t ; t r u e & l t ; / I s E x p a n d e d & g t ; & l t ; W i d t h & g t ; 2 0 0 & l t ; / W i d t h & g t ; & l t ; / a : V a l u e & g t ; & l t ; / a : K e y V a l u e O f D i a g r a m O b j e c t K e y a n y T y p e z b w N T n L X & g t ; & l t ; a : K e y V a l u e O f D i a g r a m O b j e c t K e y a n y T y p e z b w N T n L X & g t ; & l t ; a : K e y & g t ; & l t ; K e y & g t ; T a b l e s \ M e r g e 1 \ C o l u m n s \ F u n d e d   A m o u n t   I n v & l t ; / K e y & g t ; & l t ; / a : K e y & g t ; & l t ; a : V a l u e   i : t y p e = " D i a g r a m D i s p l a y N o d e V i e w S t a t e " & g t ; & l t ; H e i g h t & g t ; 1 5 0 & l t ; / H e i g h t & g t ; & l t ; I s E x p a n d e d & g t ; t r u e & l t ; / I s E x p a n d e d & g t ; & l t ; W i d t h & g t ; 2 0 0 & l t ; / W i d t h & g t ; & l t ; / a : V a l u e & g t ; & l t ; / a : K e y V a l u e O f D i a g r a m O b j e c t K e y a n y T y p e z b w N T n L X & g t ; & l t ; a : K e y V a l u e O f D i a g r a m O b j e c t K e y a n y T y p e z b w N T n L X & g t ; & l t ; a : K e y & g t ; & l t ; K e y & g t ; T a b l e s \ M e r g e 1 \ C o l u m n s \ D i s b u r s e m e n t   D a t e & l t ; / K e y & g t ; & l t ; / a : K e y & g t ; & l t ; a : V a l u e   i : t y p e = " D i a g r a m D i s p l a y N o d e V i e w S t a t e " & g t ; & l t ; H e i g h t & g t ; 1 5 0 & l t ; / H e i g h t & g t ; & l t ; I s E x p a n d e d & g t ; t r u e & l t ; / I s E x p a n d e d & g t ; & l t ; W i d t h & g t ; 2 0 0 & l t ; / W i d t h & g t ; & l t ; / a : V a l u e & g t ; & l t ; / a : K e y V a l u e O f D i a g r a m O b j e c t K e y a n y T y p e z b w N T n L X & g t ; & l t ; a : K e y V a l u e O f D i a g r a m O b j e c t K e y a n y T y p e z b w N T n L X & g t ; & l t ; a : K e y & g t ; & l t ; K e y & g t ; T a b l e s \ M e r g e 1 \ C o l u m n s \ L o a n   S t a t u s & l t ; / K e y & g t ; & l t ; / a : K e y & g t ; & l t ; a : V a l u e   i : t y p e = " D i a g r a m D i s p l a y N o d e V i e w S t a t e " & g t ; & l t ; H e i g h t & g t ; 1 5 0 & l t ; / H e i g h t & g t ; & l t ; I s E x p a n d e d & g t ; t r u e & l t ; / I s E x p a n d e d & g t ; & l t ; W i d t h & g t ; 2 0 0 & l t ; / W i d t h & g t ; & l t ; / a : V a l u e & g t ; & l t ; / a : K e y V a l u e O f D i a g r a m O b j e c t K e y a n y T y p e z b w N T n L X & g t ; & l t ; a : K e y V a l u e O f D i a g r a m O b j e c t K e y a n y T y p e z b w N T n L X & g t ; & l t ; a : K e y & g t ; & l t ; K e y & g t ; T a b l e s \ M e r g e 1 \ C o l u m n s \ R e p a y m e n t   T y p e & l t ; / K e y & g t ; & l t ; / a : K e y & g t ; & l t ; a : V a l u e   i : t y p e = " D i a g r a m D i s p l a y N o d e V i e w S t a t e " & g t ; & l t ; H e i g h t & g t ; 1 5 0 & l t ; / H e i g h t & g t ; & l t ; I s E x p a n d e d & g t ; t r u e & l t ; / I s E x p a n d e d & g t ; & l t ; W i d t h & g t ; 2 0 0 & l t ; / W i d t h & g t ; & l t ; / a : V a l u e & g t ; & l t ; / a : K e y V a l u e O f D i a g r a m O b j e c t K e y a n y T y p e z b w N T n L X & g t ; & l t ; a : K e y V a l u e O f D i a g r a m O b j e c t K e y a n y T y p e z b w N T n L X & g t ; & l t ; a : K e y & g t ; & l t ; K e y & g t ; T a b l e s \ M e r g e 1 \ C o l u m n s \ D i m   P r o d u c t . 1 . P r o d u c t   I d & l t ; / K e y & g t ; & l t ; / a : K e y & g t ; & l t ; a : V a l u e   i : t y p e = " D i a g r a m D i s p l a y N o d e V i e w S t a t e " & g t ; & l t ; H e i g h t & g t ; 1 5 0 & l t ; / H e i g h t & g t ; & l t ; I s E x p a n d e d & g t ; t r u e & l t ; / I s E x p a n d e d & g t ; & l t ; W i d t h & g t ; 2 0 0 & l t ; / W i d t h & g t ; & l t ; / a : V a l u e & g t ; & l t ; / a : K e y V a l u e O f D i a g r a m O b j e c t K e y a n y T y p e z b w N T n L X & g t ; & l t ; a : K e y V a l u e O f D i a g r a m O b j e c t K e y a n y T y p e z b w N T n L X & g t ; & l t ; a : K e y & g t ; & l t ; K e y & g t ; T a b l e s \ M e r g e 1 \ C o l u m n s \ D i m   P r o d u c t . 1 . P u r p o s e   C a t e g o r y & l t ; / K e y & g t ; & l t ; / a : K e y & g t ; & l t ; a : V a l u e   i : t y p e = " D i a g r a m D i s p l a y N o d e V i e w S t a t e " & g t ; & l t ; H e i g h t & g t ; 1 5 0 & l t ; / H e i g h t & g t ; & l t ; I s E x p a n d e d & g t ; t r u e & l t ; / I s E x p a n d e d & g t ; & l t ; W i d t h & g t ; 2 0 0 & l t ; / W i d t h & g t ; & l t ; / a : V a l u e & g t ; & l t ; / a : K e y V a l u e O f D i a g r a m O b j e c t K e y a n y T y p e z b w N T n L X & g t ; & l t ; a : K e y V a l u e O f D i a g r a m O b j e c t K e y a n y T y p e z b w N T n L X & g t ; & l t ; a : K e y & g t ; & l t ; K e y & g t ; T a b l e s \ M e r g e 1 \ C o l u m n s \ D i m   P r o d u c t . 1 . T e r m & l t ; / K e y & g t ; & l t ; / a : K e y & g t ; & l t ; a : V a l u e   i : t y p e = " D i a g r a m D i s p l a y N o d e V i e w S t a t e " & g t ; & l t ; H e i g h t & g t ; 1 5 0 & l t ; / H e i g h t & g t ; & l t ; I s E x p a n d e d & g t ; t r u e & l t ; / I s E x p a n d e d & g t ; & l t ; W i d t h & g t ; 2 0 0 & l t ; / W i d t h & g t ; & l t ; / a : V a l u e & g t ; & l t ; / a : K e y V a l u e O f D i a g r a m O b j e c t K e y a n y T y p e z b w N T n L X & g t ; & l t ; a : K e y V a l u e O f D i a g r a m O b j e c t K e y a n y T y p e z b w N T n L X & g t ; & l t ; a : K e y & g t ; & l t ; K e y & g t ; T a b l e s \ M e r g e 1 \ C o l u m n s \ D i m   P r o d u c t . 1 . I n t   R a t e & l t ; / K e y & g t ; & l t ; / a : K e y & g t ; & l t ; a : V a l u e   i : t y p e = " D i a g r a m D i s p l a y N o d e V i e w S t a t e " & g t ; & l t ; H e i g h t & g t ; 1 5 0 & l t ; / H e i g h t & g t ; & l t ; I s E x p a n d e d & g t ; t r u e & l t ; / I s E x p a n d e d & g t ; & l t ; W i d t h & g t ; 2 0 0 & l t ; / W i d t h & g t ; & l t ; / a : V a l u e & g t ; & l t ; / a : K e y V a l u e O f D i a g r a m O b j e c t K e y a n y T y p e z b w N T n L X & g t ; & l t ; a : K e y V a l u e O f D i a g r a m O b j e c t K e y a n y T y p e z b w N T n L X & g t ; & l t ; a : K e y & g t ; & l t ; K e y & g t ; T a b l e s \ M e r g e 1 \ C o l u m n s \ D i m   P r o d u c t . 1 . G r a d e & l t ; / K e y & g t ; & l t ; / a : K e y & g t ; & l t ; a : V a l u e   i : t y p e = " D i a g r a m D i s p l a y N o d e V i e w S t a t e " & g t ; & l t ; H e i g h t & g t ; 1 5 0 & l t ; / H e i g h t & g t ; & l t ; I s E x p a n d e d & g t ; t r u e & l t ; / I s E x p a n d e d & g t ; & l t ; W i d t h & g t ; 2 0 0 & l t ; / W i d t h & g t ; & l t ; / a : V a l u e & g t ; & l t ; / a : K e y V a l u e O f D i a g r a m O b j e c t K e y a n y T y p e z b w N T n L X & g t ; & l t ; a : K e y V a l u e O f D i a g r a m O b j e c t K e y a n y T y p e z b w N T n L X & g t ; & l t ; a : K e y & g t ; & l t ; K e y & g t ; T a b l e s \ M e r g e 1 \ C o l u m n s \ D i m   P r o d u c t . 1 . S u b   G r a d e & l t ; / K e y & g t ; & l t ; / a : K e y & g t ; & l t ; a : V a l u e   i : t y p e = " D i a g r a m D i s p l a y N o d e V i e w S t a t e " & g t ; & l t ; H e i g h t & g t ; 1 5 0 & l t ; / H e i g h t & g t ; & l t ; I s E x p a n d e d & g t ; t r u e & l t ; / I s E x p a n d e d & g t ; & l t ; W i d t h & g t ; 2 0 0 & l t ; / W i d t h & g t ; & l t ; / a : V a l u e & g t ; & l t ; / a : K e y V a l u e O f D i a g r a m O b j e c t K e y a n y T y p e z b w N T n L X & g t ; & l t ; a : K e y V a l u e O f D i a g r a m O b j e c t K e y a n y T y p e z b w N T n L X & g t ; & l t ; a : K e y & g t ; & l t ; K e y & g t ; T a b l e s \ M e r g e 1 \ C o l u m n s \ Y e a r & l t ; / K e y & g t ; & l t ; / a : K e y & g t ; & l t ; a : V a l u e   i : t y p e = " D i a g r a m D i s p l a y N o d e V i e w S t a t e " & g t ; & l t ; H e i g h t & g t ; 1 5 0 & l t ; / H e i g h t & g t ; & l t ; I s E x p a n d e d & g t ; t r u e & l t ; / I s E x p a n d e d & g t ; & l t ; W i d t h & g t ; 2 0 0 & l t ; / W i d t h & g t ; & l t ; / a : V a l u e & g t ; & l t ; / a : K e y V a l u e O f D i a g r a m O b j e c t K e y a n y T y p e z b w N T n L X & g t ; & l t ; a : K e y V a l u e O f D i a g r a m O b j e c t K e y a n y T y p e z b w N T n L X & g t ; & l t ; a : K e y & g t ; & l t ; K e y & g t ; T a b l e s \ M e r g e 1 \ C o l u m n s \ D a y   N a m e & l t ; / K e y & g t ; & l t ; / a : K e y & g t ; & l t ; a : V a l u e   i : t y p e = " D i a g r a m D i s p l a y N o d e V i e w S t a t e " & g t ; & l t ; H e i g h t & g t ; 1 5 0 & l t ; / H e i g h t & g t ; & l t ; I s E x p a n d e d & g t ; t r u e & l t ; / I s E x p a n d e d & g t ; & l t ; W i d t h & g t ; 2 0 0 & l t ; / W i d t h & g t ; & l t ; / a : V a l u e & g t ; & l t ; / a : K e y V a l u e O f D i a g r a m O b j e c t K e y a n y T y p e z b w N T n L X & g t ; & l t ; a : K e y V a l u e O f D i a g r a m O b j e c t K e y a n y T y p e z b w N T n L X & g t ; & l t ; a : K e y & g t ; & l t ; K e y & g t ; T a b l e s \ M e r g e 1 \ C o l u m n s \ D a y & l t ; / K e y & g t ; & l t ; / a : K e y & g t ; & l t ; a : V a l u e   i : t y p e = " D i a g r a m D i s p l a y N o d e V i e w S t a t e " & g t ; & l t ; H e i g h t & g t ; 1 5 0 & l t ; / H e i g h t & g t ; & l t ; I s E x p a n d e d & g t ; t r u e & l t ; / I s E x p a n d e d & g t ; & l t ; W i d t h & g t ; 2 0 0 & l t ; / W i d t h & g t ; & l t ; / a : V a l u e & g t ; & l t ; / a : K e y V a l u e O f D i a g r a m O b j e c t K e y a n y T y p e z b w N T n L X & g t ; & l t ; a : K e y V a l u e O f D i a g r a m O b j e c t K e y a n y T y p e z b w N T n L X & g t ; & l t ; a : K e y & g t ; & l t ; K e y & g t ; T a b l e s \ M e r g e 1 \ C o l u m n s \ M o n t h & 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 R e p a y m e n t . A c c o u n t   I D & l t ; / K e y & g t ; & l t ; / a : K e y & g t ; & l t ; a : V a l u e 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 R e p a y m e n t . T o t a l   P y m n t & l t ; / K e y & g t ; & l t ; / a : K e y & g t ; & l t ; a : V a l u e 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 R e p a y m e n t . T o t a l   P y m n t   i n v & l t ; / K e y & g t ; & l t ; / a : K e y & g t ; & l t ; a : V a l u e 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 R e p a y m e n t . T o t a l   R e c   P r n c p & l t ; / K e y & g t ; & l t ; / a : K e y & g t ; & l t ; a : V a l u e 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 R e p a y m e n t . T o t a l   F e e s & l t ; / K e y & g t ; & l t ; / a : K e y & g t ; & l t ; a : V a l u e 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 R e p a y m e n t . T o t a l   R r e c   i n t & l t ; / K e y & g t ; & l t ; / a : K e y & g t ; & l t ; a : V a l u e 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 R e p a y m e n t . I s   D e l i n q u e n t   L o a n & l t ; / K e y & g t ; & l t ; / a : K e y & g t ; & l t ; a : V a l u e 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 R e p a y m e n t . I s   D e f a u l t   L o a n & l t ; / K e y & g t ; & l t ; / a : K e y & g t ; & l t ; a : V a l u e 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 R e p a y m e n t . D e l i n q   2   Y r s & l t ; / K e y & g t ; & l t ; / a : K e y & g t ; & l t ; a : V a l u e   i : t y p e = " D i a g r a m D i s p l a y N o d e V i e w S t a t e " & g t ; & l t ; H e i g h t & g t ; 1 5 0 & l t ; / H e i g h t & g t ; & l t ; I s E x p a n d e d & g t ; t r u e & l t ; / I s E x p a n d e d & g t ; & l t ; W i d t h & g t ; 2 0 0 & l t ; / W i d t h & g t ; & l t ; / a : V a l u e & g t ; & l t ; / a : K e y V a l u e O f D i a g r a m O b j e c t K e y a n y T y p e z b w N T n L X & g t ; & l t ; a : K e y V a l u e O f D i a g r a m O b j e c t K e y a n y T y p e z b w N T n L X & g t ; & l t ; a : K e y & g t ; & l t ; K e y & g t ; T a b l e s \ M e r g e 1 \ C o l u m n s \ F a c t   R e p a y m e n t . R e p a y m e n t   B e h a v i o r & l t ; / K e y & g t ; & l t ; / a : K e y & g t ; & l t ; a : V a l u e   i : t y p e = " D i a g r a m D i s p l a y N o d e V i e w S t a t e " & g t ; & l t ; H e i g h t & g t ; 1 5 0 & l t ; / H e i g h t & g t ; & l t ; I s E x p a n d e d & g t ; t r u e & l t ; / I s E x p a n d e d & g t ; & l t ; W i d t h & g t ; 2 0 0 & l t ; / W i d t h & g t ; & l t ; / a : V a l u e & g t ; & l t ; / a : K e y V a l u e O f D i a g r a m O b j e c t K e y a n y T y p e z b w N T n L X & g t ; & l t ; a : K e y V a l u e O f D i a g r a m O b j e c t K e y a n y T y p e z b w N T n L X & g t ; & l t ; a : K e y & g t ; & l t ; K e y & g t ; T a b l e s \ M e r g e 1 \ M e a s u r e s \ S u m   o f   L o a n   A m o u n t & l t ; / K e y & g t ; & l t ; / a : K e y & g t ; & l t ; a : V a l u e   i : t y p e = " D i a g r a m D i s p l a y N o d e V i e w S t a t e " & g t ; & l t ; H e i g h t & g t ; 1 5 0 & l t ; / H e i g h t & g t ; & l t ; I s E x p a n d e d & g t ; t r u e & l t ; / I s E x p a n d e d & g t ; & l t ; W i d t h & g t ; 2 0 0 & l t ; / W i d t h & g t ; & l t ; / a : V a l u e & g t ; & l t ; / a : K e y V a l u e O f D i a g r a m O b j e c t K e y a n y T y p e z b w N T n L X & g t ; & l t ; a : K e y V a l u e O f D i a g r a m O b j e c t K e y a n y T y p e z b w N T n L X & g t ; & l t ; a : K e y & g t ; & l t ; K e y & g t ; T a b l e s \ M e r g e 1 \ S u m   o f   L o a n   A m o u n t \ A d d i t i o n a l   I n f o \ I m p l i c i t   M e a s u r e & l t ; / K e y & g t ; & l t ; / a : K e y & g t ; & l t ; a : V a l u e   i : t y p e = " D i a g r a m D i s p l a y V i e w S t a t e I D i a g r a m T a g A d d i t i o n a l I n f o " / & g t ; & l t ; / a : K e y V a l u e O f D i a g r a m O b j e c t K e y a n y T y p e z b w N T n L X & g t ; & l t ; a : K e y V a l u e O f D i a g r a m O b j e c t K e y a n y T y p e z b w N T n L X & g t ; & l t ; a : K e y & g t ; & l t ; K e y & g t ; T a b l e s \ M e r g e 1 \ M e a s u r e s \ S u m   o f   F u n d e d   A m o u n t & l t ; / K e y & g t ; & l t ; / a : K e y & g t ; & l t ; a : V a l u e   i : t y p e = " D i a g r a m D i s p l a y N o d e V i e w S t a t e " & g t ; & l t ; H e i g h t & g t ; 1 5 0 & l t ; / H e i g h t & g t ; & l t ; I s E x p a n d e d & g t ; t r u e & l t ; / I s E x p a n d e d & g t ; & l t ; W i d t h & g t ; 2 0 0 & l t ; / W i d t h & g t ; & l t ; / a : V a l u e & g t ; & l t ; / a : K e y V a l u e O f D i a g r a m O b j e c t K e y a n y T y p e z b w N T n L X & g t ; & l t ; a : K e y V a l u e O f D i a g r a m O b j e c t K e y a n y T y p e z b w N T n L X & g t ; & l t ; a : K e y & g t ; & l t ; K e y & g t ; T a b l e s \ M e r g e 1 \ S u m   o f   F u n d e d   A m o u n t \ A d d i t i o n a l   I n f o \ I m p l i c i t   M e a s u r e & l t ; / K e y & g t ; & l t ; / a : K e y & g t ; & l t ; a : V a l u e   i : t y p e = " D i a g r a m D i s p l a y V i e w S t a t e I D i a g r a m T a g A d d i t i o n a l I n f o " / & g t ; & l t ; / a : K e y V a l u e O f D i a g r a m O b j e c t K e y a n y T y p e z b w N T n L X & g t ; & l t ; a : K e y V a l u e O f D i a g r a m O b j e c t K e y a n y T y p e z b w N T n L X & g t ; & l t ; a : K e y & g t ; & l t ; K e y & g t ; T a b l e s \ M e r g e 1 \ M e a s u r e s \ S u m   o f   F u n d e d   A m o u n t   I n v & l t ; / K e y & g t ; & l t ; / a : K e y & g t ; & l t ; a : V a l u e   i : t y p e = " D i a g r a m D i s p l a y N o d e V i e w S t a t e " & g t ; & l t ; H e i g h t & g t ; 1 5 0 & l t ; / H e i g h t & g t ; & l t ; I s E x p a n d e d & g t ; t r u e & l t ; / I s E x p a n d e d & g t ; & l t ; W i d t h & g t ; 2 0 0 & l t ; / W i d t h & g t ; & l t ; / a : V a l u e & g t ; & l t ; / a : K e y V a l u e O f D i a g r a m O b j e c t K e y a n y T y p e z b w N T n L X & g t ; & l t ; a : K e y V a l u e O f D i a g r a m O b j e c t K e y a n y T y p e z b w N T n L X & g t ; & l t ; a : K e y & g t ; & l t ; K e y & g t ; T a b l e s \ M e r g e 1 \ S u m   o f   F u n d e d   A m o u n t   I n v \ A d d i t i o n a l   I n f o \ I m p l i c i t   M e a s u r e & l t ; / K e y & g t ; & l t ; / a : K e y & g t ; & l t ; a : V a l u e   i : t y p e = " D i a g r a m D i s p l a y V i e w S t a t e I D i a g r a m T a g A d d i t i o n a l I n f o " / & g t ; & l t ; / a : K e y V a l u e O f D i a g r a m O b j e c t K e y a n y T y p e z b w N T n L X & g t ; & l t ; a : K e y V a l u e O f D i a g r a m O b j e c t K e y a n y T y p e z b w N T n L X & g t ; & l t ; a : K e y & g t ; & l t ; K e y & g t ; T a b l e s \ M e r g e 1 \ M e a s u r e s \ S u m   o f   F a c t   R e p a y m e n t . T o t a l   F e e s & l t ; / K e y & g t ; & l t ; / a : K e y & g t ; & l t ; a : V a l u e   i : t y p e = " D i a g r a m D i s p l a y N o d e V i e w S t a t e " & g t ; & l t ; H e i g h t & g t ; 1 5 0 & l t ; / H e i g h t & g t ; & l t ; I s E x p a n d e d & g t ; t r u e & l t ; / I s E x p a n d e d & g t ; & l t ; W i d t h & g t ; 2 0 0 & l t ; / W i d t h & g t ; & l t ; / a : V a l u e & g t ; & l t ; / a : K e y V a l u e O f D i a g r a m O b j e c t K e y a n y T y p e z b w N T n L X & g t ; & l t ; a : K e y V a l u e O f D i a g r a m O b j e c t K e y a n y T y p e z b w N T n L X & g t ; & l t ; a : K e y & g t ; & l t ; K e y & g t ; T a b l e s \ M e r g e 1 \ S u m   o f   F a c t   R e p a y m e n t . T o t a l   F e e s \ A d d i t i o n a l   I n f o \ I m p l i c i t   M e a s u r e & l t ; / K e y & g t ; & l t ; / a : K e y & g t ; & l t ; a : V a l u e   i : t y p e = " D i a g r a m D i s p l a y V i e w S t a t e I D i a g r a m T a g A d d i t i o n a l I n f o " / & g t ; & l t ; / a : K e y V a l u e O f D i a g r a m O b j e c t K e y a n y T y p e z b w N T n L X & g t ; & l t ; a : K e y V a l u e O f D i a g r a m O b j e c t K e y a n y T y p e z b w N T n L X & g t ; & l t ; a : K e y & g t ; & l t ; K e y & g t ; T a b l e s \ M e r g e 1 \ M e a s u r e s \ S u m   o f   F a c t   R e p a y m e n t . D e l i n q   2   Y r s & l t ; / K e y & g t ; & l t ; / a : K e y & g t ; & l t ; a : V a l u e   i : t y p e = " D i a g r a m D i s p l a y N o d e V i e w S t a t e " & g t ; & l t ; H e i g h t & g t ; 1 5 0 & l t ; / H e i g h t & g t ; & l t ; I s E x p a n d e d & g t ; t r u e & l t ; / I s E x p a n d e d & g t ; & l t ; W i d t h & g t ; 2 0 0 & l t ; / W i d t h & g t ; & l t ; / a : V a l u e & g t ; & l t ; / a : K e y V a l u e O f D i a g r a m O b j e c t K e y a n y T y p e z b w N T n L X & g t ; & l t ; a : K e y V a l u e O f D i a g r a m O b j e c t K e y a n y T y p e z b w N T n L X & g t ; & l t ; a : K e y & g t ; & l t ; K e y & g t ; T a b l e s \ M e r g e 1 \ S u m   o f   F a c t   R e p a y m e n t . D e l i n q   2   Y r s \ A d d i t i o n a l   I n f o \ I m p l i c i t   M e a s u r e & l t ; / K e y & g t ; & l t ; / a : K e y & g t ; & l t ; a : V a l u e   i : t y p e = " D i a g r a m D i s p l a y V i e w S t a t e I D i a g r a m T a g A d d i t i o n a l I n f o " / & g t ; & l t ; / a : K e y V a l u e O f D i a g r a m O b j e c t K e y a n y T y p e z b w N T n L X & g t ; & l t ; a : K e y V a l u e O f D i a g r a m O b j e c t K e y a n y T y p e z b w N T n L X & g t ; & l t ; a : K e y & g t ; & l t ; K e y & g t ; T a b l e s \ M e r g e 1 \ M e a s u r e s \ S u m   o f   F a c t   R e p a y m e n t . T o t a l   P y m n t & l t ; / K e y & g t ; & l t ; / a : K e y & g t ; & l t ; a : V a l u e   i : t y p e = " D i a g r a m D i s p l a y N o d e V i e w S t a t e " & g t ; & l t ; H e i g h t & g t ; 1 5 0 & l t ; / H e i g h t & g t ; & l t ; I s E x p a n d e d & g t ; t r u e & l t ; / I s E x p a n d e d & g t ; & l t ; W i d t h & g t ; 2 0 0 & l t ; / W i d t h & g t ; & l t ; / a : V a l u e & g t ; & l t ; / a : K e y V a l u e O f D i a g r a m O b j e c t K e y a n y T y p e z b w N T n L X & g t ; & l t ; a : K e y V a l u e O f D i a g r a m O b j e c t K e y a n y T y p e z b w N T n L X & g t ; & l t ; a : K e y & g t ; & l t ; K e y & g t ; T a b l e s \ M e r g e 1 \ S u m   o f   F a c t   R e p a y m e n t . T o t a l   P y m n t \ A d d i t i o n a l   I n f o \ I m p l i c i t   M e a s u r e & l t ; / K e y & g t ; & l t ; / a : K e y & g t ; & l t ; a : V a l u e   i : t y p e = " D i a g r a m D i s p l a y V i e w S t a t e I D i a g r a m T a g A d d i t i o n a l I n f o " / & g t ; & l t ; / a : K e y V a l u e O f D i a g r a m O b j e c t K e y a n y T y p e z b w N T n L X & g t ; & l t ; a : K e y V a l u e O f D i a g r a m O b j e c t K e y a n y T y p e z b w N T n L X & g t ; & l t ; a : K e y & g t ; & l t ; K e y & g t ; T a b l e s \ M e r g e 1 \ M e a s u r e s \ S u m   o f   F a c t   R e p a y m e n t . T o t a l   R e c   P r n c p & l t ; / K e y & g t ; & l t ; / a : K e y & g t ; & l t ; a : V a l u e   i : t y p e = " D i a g r a m D i s p l a y N o d e V i e w S t a t e " & g t ; & l t ; H e i g h t & g t ; 1 5 0 & l t ; / H e i g h t & g t ; & l t ; I s E x p a n d e d & g t ; t r u e & l t ; / I s E x p a n d e d & g t ; & l t ; W i d t h & g t ; 2 0 0 & l t ; / W i d t h & g t ; & l t ; / a : V a l u e & g t ; & l t ; / a : K e y V a l u e O f D i a g r a m O b j e c t K e y a n y T y p e z b w N T n L X & g t ; & l t ; a : K e y V a l u e O f D i a g r a m O b j e c t K e y a n y T y p e z b w N T n L X & g t ; & l t ; a : K e y & g t ; & l t ; K e y & g t ; T a b l e s \ M e r g e 1 \ S u m   o f   F a c t   R e p a y m e n t . T o t a l   R e c   P r n c p \ A d d i t i o n a l   I n f o \ I m p l i c i t   M e a s u r e & l t ; / K e y & g t ; & l t ; / a : K e y & g t ; & l t ; a : V a l u e   i : t y p e = " D i a g r a m D i s p l a y V i e w S t a t e I D i a g r a m T a g A d d i t i o n a l I n f o " / & g t ; & l t ; / a : K e y V a l u e O f D i a g r a m O b j e c t K e y a n y T y p e z b w N T n L X & g t ; & l t ; a : K e y V a l u e O f D i a g r a m O b j e c t K e y a n y T y p e z b w N T n L X & g t ; & l t ; a : K e y & g t ; & l t ; K e y & g t ; R e l a t i o n s h i p s \ & a m p ; l t ; T a b l e s \ F a c t   L o a n \ C o l u m n s \ C l i e n t   i d & a m p ; g t ; - & a m p ; l t ; T a b l e s \ D i m   C l i e n t \ C o l u m n s \ C l i e n t   i d & a m p ; g t ; & l t ; / K e y & g t ; & l t ; / a : K e y & g t ; & l t ; a : V a l u e   i : t y p e = " D i a g r a m D i s p l a y L i n k V i e w S t a t e " & g t ; & l t ; A u t o m a t i o n P r o p e r t y H e l p e r T e x t & g t ; E n d   p o i n t   1 :   ( 1 0 8 9 . 7 1 1 4 3 2 , - 1 6 ) .   E n d   p o i n t   2 :   ( 3 6 3 . 5 0 3 8 1 1 , - 1 6 . 0 0 0 0 0 0 0 0 0 0 0 0 1 )   & l t ; / A u t o m a t i o n P r o p e r t y H e l p e r T e x t & g t ; & l t ; L a y e d O u t & g t ; t r u e & l t ; / L a y e d O u t & g t ; & l t ; P o i n t s   x m l n s : b = " h t t p : / / s c h e m a s . d a t a c o n t r a c t . o r g / 2 0 0 4 / 0 7 / S y s t e m . W i n d o w s " & g t ; & l t ; b : P o i n t & g t ; & l t ; b : _ x & g t ; 1 0 8 9 . 7 1 1 4 3 2 & l t ; / b : _ x & g t ; & l t ; b : _ y & g t ; - 1 6 . 0 0 0 0 0 0 0 0 0 0 0 0 0 1 8 & l t ; / b : _ y & g t ; & l t ; / b : P o i n t & g t ; & l t ; b : P o i n t & g t ; & l t ; b : _ x & g t ; 1 0 8 9 . 7 1 1 4 3 2 & l t ; / b : _ x & g t ; & l t ; b : _ y & g t ; - 3 2 . 5 & l t ; / b : _ y & g t ; & l t ; / b : P o i n t & g t ; & l t ; b : P o i n t & g t ; & l t ; b : _ x & g t ; 1 0 8 7 . 7 1 1 4 3 2 & l t ; / b : _ x & g t ; & l t ; b : _ y & g t ; - 3 4 . 5 & l t ; / b : _ y & g t ; & l t ; / b : P o i n t & g t ; & l t ; b : P o i n t & g t ; & l t ; b : _ x & g t ; 3 6 5 . 5 0 3 8 1 1 & l t ; / b : _ x & g t ; & l t ; b : _ y & g t ; - 3 4 . 5 & l t ; / b : _ y & g t ; & l t ; / b : P o i n t & g t ; & l t ; b : P o i n t & g t ; & l t ; b : _ x & g t ; 3 6 3 . 5 0 3 8 1 1 & l t ; / b : _ x & g t ; & l t ; b : _ y & g t ; - 3 2 . 5 & l t ; / b : _ y & g t ; & l t ; / b : P o i n t & g t ; & l t ; b : P o i n t & g t ; & l t ; b : _ x & g t ; 3 6 3 . 5 0 3 8 1 1 & l t ; / b : _ x & g t ; & l t ; b : _ y & g t ; - 1 6 . 0 0 0 0 0 0 0 0 0 0 0 0 0 5 3 & l t ; / b : _ y & g t ; & l t ; / b : P o i n t & g t ; & l t ; / P o i n t s & g t ; & l t ; / a : V a l u e & g t ; & l t ; / a : K e y V a l u e O f D i a g r a m O b j e c t K e y a n y T y p e z b w N T n L X & g t ; & l t ; a : K e y V a l u e O f D i a g r a m O b j e c t K e y a n y T y p e z b w N T n L X & g t ; & l t ; a : K e y & g t ; & l t ; K e y & g t ; R e l a t i o n s h i p s \ & a m p ; l t ; T a b l e s \ F a c t   L o a n \ C o l u m n s \ C l i e n t   i d & a m p ; g t ; - & a m p ; l t ; T a b l e s \ D i m   C l i e n t \ C o l u m n s \ C l i e n t   i d & a m p ; g t ; \ F K & l t ; / K e y & g t ; & l t ; / a : K e y & g t ; & l t ; a : V a l u e   i : t y p e = " D i a g r a m D i s p l a y L i n k E n d p o i n t V i e w S t a t e " & g t ; & l t ; H e i g h t & g t ; 1 6 & l t ; / H e i g h t & g t ; & l t ; L a b e l L o c a t i o n   x m l n s : b = " h t t p : / / s c h e m a s . d a t a c o n t r a c t . o r g / 2 0 0 4 / 0 7 / S y s t e m . W i n d o w s " & g t ; & l t ; b : _ x & g t ; 1 0 8 1 . 7 1 1 4 3 2 & l t ; / b : _ x & g t ; & l t ; b : _ y & g t ; - 1 6 . 0 0 0 0 0 0 0 0 0 0 0 0 0 1 8 & l t ; / b : _ y & g t ; & l t ; / L a b e l L o c a t i o n & g t ; & l t ; L o c a t i o n   x m l n s : b = " h t t p : / / s c h e m a s . d a t a c o n t r a c t . o r g / 2 0 0 4 / 0 7 / S y s t e m . W i n d o w s " & g t ; & l t ; b : _ x & g t ; 1 0 8 9 . 7 1 1 4 3 2 & l t ; / b : _ x & g t ; & l t ; b : _ y & g t ; - 1 . 7 7 6 3 5 6 8 3 9 4 0 0 2 5 0 5 E - 1 4 & l t ; / b : _ y & g t ; & l t ; / L o c a t i o n & g t ; & l t ; S h a p e R o t a t e A n g l e & g t ; 2 7 0 & l t ; / S h a p e R o t a t e A n g l e & g t ; & l t ; W i d t h & g t ; 1 6 & l t ; / W i d t h & g t ; & l t ; / a : V a l u e & g t ; & l t ; / a : K e y V a l u e O f D i a g r a m O b j e c t K e y a n y T y p e z b w N T n L X & g t ; & l t ; a : K e y V a l u e O f D i a g r a m O b j e c t K e y a n y T y p e z b w N T n L X & g t ; & l t ; a : K e y & g t ; & l t ; K e y & g t ; R e l a t i o n s h i p s \ & a m p ; l t ; T a b l e s \ F a c t   L o a n \ C o l u m n s \ C l i e n t   i d & a m p ; g t ; - & a m p ; l t ; T a b l e s \ D i m   C l i e n t \ C o l u m n s \ C l i e n t   i d & a m p ; g t ; \ P K & l t ; / K e y & g t ; & l t ; / a : K e y & g t ; & l t ; a : V a l u e   i : t y p e = " D i a g r a m D i s p l a y L i n k E n d p o i n t V i e w S t a t e " & g t ; & l t ; H e i g h t & g t ; 1 6 & l t ; / H e i g h t & g t ; & l t ; L a b e l L o c a t i o n   x m l n s : b = " h t t p : / / s c h e m a s . d a t a c o n t r a c t . o r g / 2 0 0 4 / 0 7 / S y s t e m . W i n d o w s " & g t ; & l t ; b : _ x & g t ; 3 5 5 . 5 0 3 8 1 1 & l t ; / b : _ x & g t ; & l t ; b : _ y & g t ; - 1 6 . 0 0 0 0 0 0 0 0 0 0 0 0 0 5 3 & l t ; / b : _ y & g t ; & l t ; / L a b e l L o c a t i o n & g t ; & l t ; L o c a t i o n   x m l n s : b = " h t t p : / / s c h e m a s . d a t a c o n t r a c t . o r g / 2 0 0 4 / 0 7 / S y s t e m . W i n d o w s " & g t ; & l t ; b : _ x & g t ; 3 6 3 . 5 0 3 8 1 1 & l t ; / b : _ x & g t ; & l t ; b : _ y & g t ; - 4 . 6 1 8 5 2 7 7 8 2 4 4 0 6 5 1 2 E - 1 4 & l t ; / b : _ y & g t ; & l t ; / L o c a t i o n & g t ; & l t ; S h a p e R o t a t e A n g l e & g t ; 2 7 0 & l t ; / S h a p e R o t a t e A n g l e & g t ; & l t ; W i d t h & g t ; 1 6 & l t ; / W i d t h & g t ; & l t ; / a : V a l u e & g t ; & l t ; / a : K e y V a l u e O f D i a g r a m O b j e c t K e y a n y T y p e z b w N T n L X & g t ; & l t ; a : K e y V a l u e O f D i a g r a m O b j e c t K e y a n y T y p e z b w N T n L X & g t ; & l t ; a : K e y & g t ; & l t ; K e y & g t ; R e l a t i o n s h i p s \ & a m p ; l t ; T a b l e s \ F a c t   L o a n \ C o l u m n s \ C l i e n t   i d & a m p ; g t ; - & a m p ; l t ; T a b l e s \ D i m   C l i e n t \ C o l u m n s \ C l i e n t   i d & a m p ; g t ; \ C r o s s F i l t e r & l t ; / K e y & g t ; & l t ; / a : K e y & g t ; & l t ; a : V a l u e   i : t y p e = " D i a g r a m D i s p l a y L i n k C r o s s F i l t e r V i e w S t a t e " & g t ; & l t ; P o i n t s   x m l n s : b = " h t t p : / / s c h e m a s . d a t a c o n t r a c t . o r g / 2 0 0 4 / 0 7 / S y s t e m . W i n d o w s " & g t ; & l t ; b : P o i n t & g t ; & l t ; b : _ x & g t ; 1 0 8 9 . 7 1 1 4 3 2 & l t ; / b : _ x & g t ; & l t ; b : _ y & g t ; - 1 6 . 0 0 0 0 0 0 0 0 0 0 0 0 0 1 8 & l t ; / b : _ y & g t ; & l t ; / b : P o i n t & g t ; & l t ; b : P o i n t & g t ; & l t ; b : _ x & g t ; 1 0 8 9 . 7 1 1 4 3 2 & l t ; / b : _ x & g t ; & l t ; b : _ y & g t ; - 3 2 . 5 & l t ; / b : _ y & g t ; & l t ; / b : P o i n t & g t ; & l t ; b : P o i n t & g t ; & l t ; b : _ x & g t ; 1 0 8 7 . 7 1 1 4 3 2 & l t ; / b : _ x & g t ; & l t ; b : _ y & g t ; - 3 4 . 5 & l t ; / b : _ y & g t ; & l t ; / b : P o i n t & g t ; & l t ; b : P o i n t & g t ; & l t ; b : _ x & g t ; 3 6 5 . 5 0 3 8 1 1 & l t ; / b : _ x & g t ; & l t ; b : _ y & g t ; - 3 4 . 5 & l t ; / b : _ y & g t ; & l t ; / b : P o i n t & g t ; & l t ; b : P o i n t & g t ; & l t ; b : _ x & g t ; 3 6 3 . 5 0 3 8 1 1 & l t ; / b : _ x & g t ; & l t ; b : _ y & g t ; - 3 2 . 5 & l t ; / b : _ y & g t ; & l t ; / b : P o i n t & g t ; & l t ; b : P o i n t & g t ; & l t ; b : _ x & g t ; 3 6 3 . 5 0 3 8 1 1 & l t ; / b : _ x & g t ; & l t ; b : _ y & g t ; - 1 6 . 0 0 0 0 0 0 0 0 0 0 0 0 0 5 3 & l t ; / b : _ y & g t ; & l t ; / b : P o i n t & g t ; & l t ; / P o i n t s & g t ; & l t ; / a : V a l u e & g t ; & l t ; / a : K e y V a l u e O f D i a g r a m O b j e c t K e y a n y T y p e z b w N T n L X & g t ; & l t ; a : K e y V a l u e O f D i a g r a m O b j e c t K e y a n y T y p e z b w N T n L X & g t ; & l t ; a : K e y & g t ; & l t ; K e y & g t ; R e l a t i o n s h i p s \ & a m p ; l t ; T a b l e s \ F a c t   R e p a y m e n t \ C o l u m n s \ A c c o u n t   I D & a m p ; g t ; - & a m p ; l t ; T a b l e s \ F a c t   L o a n \ C o l u m n s \ A c c o u n t   I D & a m p ; g t ; & l t ; / K e y & g t ; & l t ; / a : K e y & g t ; & l t ; a : V a l u e   i : t y p e = " D i a g r a m D i s p l a y L i n k V i e w S t a t e " & g t ; & l t ; A u t o m a t i o n P r o p e r t y H e l p e r T e x t & g t ; E n d   p o i n t   1 :   ( 1 2 3 4 . 8 1 5 2 4 2 2 7 0 6 6 , 1 5 5 ) .   E n d   p o i n t   2 :   ( 1 2 0 5 . 7 1 1 4 3 1 7 0 3 , 1 5 3 . 8 )   & l t ; / A u t o m a t i o n P r o p e r t y H e l p e r T e x t & g t ; & l t ; L a y e d O u t & g t ; t r u e & l t ; / L a y e d O u t & g t ; & l t ; P o i n t s   x m l n s : b = " h t t p : / / s c h e m a s . d a t a c o n t r a c t . o r g / 2 0 0 4 / 0 7 / S y s t e m . W i n d o w s " & g t ; & l t ; b : P o i n t & g t ; & l t ; b : _ x & g t ; 1 2 3 4 . 8 1 5 2 4 2 2 7 0 6 6 3 & l t ; / b : _ x & g t ; & l t ; b : _ y & g t ; 1 5 5 & l t ; / b : _ y & g t ; & l t ; / b : P o i n t & g t ; & l t ; b : P o i n t & g t ; & l t ; b : _ x & g t ; 1 2 2 2 . 2 6 3 3 3 6 9 9 9 9 9 9 9 & l t ; / b : _ x & g t ; & l t ; b : _ y & g t ; 1 5 5 & l t ; / b : _ y & g t ; & l t ; / b : P o i n t & g t ; & l t ; b : P o i n t & g t ; & l t ; b : _ x & g t ; 1 2 1 8 . 2 6 3 3 3 6 9 9 9 9 9 9 9 & l t ; / b : _ x & g t ; & l t ; b : _ y & g t ; 1 5 3 . 8 & l t ; / b : _ y & g t ; & l t ; / b : P o i n t & g t ; & l t ; b : P o i n t & g t ; & l t ; b : _ x & g t ; 1 2 0 5 . 7 1 1 4 3 1 7 0 2 9 9 7 3 & l t ; / b : _ x & g t ; & l t ; b : _ y & g t ; 1 5 3 . 8 & l t ; / b : _ y & g t ; & l t ; / b : P o i n t & g t ; & l t ; / P o i n t s & g t ; & l t ; / a : V a l u e & g t ; & l t ; / a : K e y V a l u e O f D i a g r a m O b j e c t K e y a n y T y p e z b w N T n L X & g t ; & l t ; a : K e y V a l u e O f D i a g r a m O b j e c t K e y a n y T y p e z b w N T n L X & g t ; & l t ; a : K e y & g t ; & l t ; K e y & g t ; R e l a t i o n s h i p s \ & a m p ; l t ; T a b l e s \ F a c t   R e p a y m e n t \ C o l u m n s \ A c c o u n t   I D & a m p ; g t ; - & a m p ; l t ; T a b l e s \ F a c t   L o a n \ C o l u m n s \ A c c o u n t   I D & a m p ; g t ; \ F K & l t ; / K e y & g t ; & l t ; / a : K e y & g t ; & l t ; a : V a l u e   i : t y p e = " D i a g r a m D i s p l a y L i n k E n d p o i n t V i e w S t a t e " & g t ; & l t ; H e i g h t & g t ; 1 6 & l t ; / H e i g h t & g t ; & l t ; L a b e l L o c a t i o n   x m l n s : b = " h t t p : / / s c h e m a s . d a t a c o n t r a c t . o r g / 2 0 0 4 / 0 7 / S y s t e m . W i n d o w s " & g t ; & l t ; b : _ x & g t ; 1 2 3 4 . 8 1 5 2 4 2 2 7 0 6 6 3 & l t ; / b : _ x & g t ; & l t ; b : _ y & g t ; 1 4 7 & l t ; / b : _ y & g t ; & l t ; / L a b e l L o c a t i o n & g t ; & l t ; L o c a t i o n   x m l n s : b = " h t t p : / / s c h e m a s . d a t a c o n t r a c t . o r g / 2 0 0 4 / 0 7 / S y s t e m . W i n d o w s " & g t ; & l t ; b : _ x & g t ; 1 2 5 0 . 8 1 5 2 4 2 2 7 0 6 6 3 & l t ; / b : _ x & g t ; & l t ; b : _ y & g t ; 1 5 5 & l t ; / b : _ y & g t ; & l t ; / L o c a t i o n & g t ; & l t ; S h a p e R o t a t e A n g l e & g t ; 1 8 0 & l t ; / S h a p e R o t a t e A n g l e & g t ; & l t ; W i d t h & g t ; 1 6 & l t ; / W i d t h & g t ; & l t ; / a : V a l u e & g t ; & l t ; / a : K e y V a l u e O f D i a g r a m O b j e c t K e y a n y T y p e z b w N T n L X & g t ; & l t ; a : K e y V a l u e O f D i a g r a m O b j e c t K e y a n y T y p e z b w N T n L X & g t ; & l t ; a : K e y & g t ; & l t ; K e y & g t ; R e l a t i o n s h i p s \ & a m p ; l t ; T a b l e s \ F a c t   R e p a y m e n t \ C o l u m n s \ A c c o u n t   I D & a m p ; g t ; - & a m p ; l t ; T a b l e s \ F a c t   L o a n \ C o l u m n s \ A c c o u n t   I D & a m p ; g t ; \ P K & l t ; / K e y & g t ; & l t ; / a : K e y & g t ; & l t ; a : V a l u e   i : t y p e = " D i a g r a m D i s p l a y L i n k E n d p o i n t V i e w S t a t e " & g t ; & l t ; H e i g h t & g t ; 1 6 & l t ; / H e i g h t & g t ; & l t ; L a b e l L o c a t i o n   x m l n s : b = " h t t p : / / s c h e m a s . d a t a c o n t r a c t . o r g / 2 0 0 4 / 0 7 / S y s t e m . W i n d o w s " & g t ; & l t ; b : _ x & g t ; 1 1 8 9 . 7 1 1 4 3 1 7 0 2 9 9 7 3 & l t ; / b : _ x & g t ; & l t ; b : _ y & g t ; 1 4 5 . 8 & l t ; / b : _ y & g t ; & l t ; / L a b e l L o c a t i o n & g t ; & l t ; L o c a t i o n   x m l n s : b = " h t t p : / / s c h e m a s . d a t a c o n t r a c t . o r g / 2 0 0 4 / 0 7 / S y s t e m . W i n d o w s " & g t ; & l t ; b : _ x & g t ; 1 1 8 9 . 7 1 1 4 3 1 7 0 2 9 9 7 3 & l t ; / b : _ x & g t ; & l t ; b : _ y & g t ; 1 5 3 . 8 & l t ; / b : _ y & g t ; & l t ; / L o c a t i o n & g t ; & l t ; S h a p e R o t a t e A n g l e & g t ; 3 6 0 & l t ; / S h a p e R o t a t e A n g l e & g t ; & l t ; W i d t h & g t ; 1 6 & l t ; / W i d t h & g t ; & l t ; / a : V a l u e & g t ; & l t ; / a : K e y V a l u e O f D i a g r a m O b j e c t K e y a n y T y p e z b w N T n L X & g t ; & l t ; a : K e y V a l u e O f D i a g r a m O b j e c t K e y a n y T y p e z b w N T n L X & g t ; & l t ; a : K e y & g t ; & l t ; K e y & g t ; R e l a t i o n s h i p s \ & a m p ; l t ; T a b l e s \ F a c t   R e p a y m e n t \ C o l u m n s \ A c c o u n t   I D & a m p ; g t ; - & a m p ; l t ; T a b l e s \ F a c t   L o a n \ C o l u m n s \ A c c o u n t   I D & a m p ; g t ; \ C r o s s F i l t e r & l t ; / K e y & g t ; & l t ; / a : K e y & g t ; & l t ; a : V a l u e   i : t y p e = " D i a g r a m D i s p l a y L i n k C r o s s F i l t e r V i e w S t a t e " & g t ; & l t ; P o i n t s   x m l n s : b = " h t t p : / / s c h e m a s . d a t a c o n t r a c t . o r g / 2 0 0 4 / 0 7 / S y s t e m . W i n d o w s " & g t ; & l t ; b : P o i n t & g t ; & l t ; b : _ x & g t ; 1 2 3 4 . 8 1 5 2 4 2 2 7 0 6 6 3 & l t ; / b : _ x & g t ; & l t ; b : _ y & g t ; 1 5 5 & l t ; / b : _ y & g t ; & l t ; / b : P o i n t & g t ; & l t ; b : P o i n t & g t ; & l t ; b : _ x & g t ; 1 2 2 2 . 2 6 3 3 3 6 9 9 9 9 9 9 9 & l t ; / b : _ x & g t ; & l t ; b : _ y & g t ; 1 5 5 & l t ; / b : _ y & g t ; & l t ; / b : P o i n t & g t ; & l t ; b : P o i n t & g t ; & l t ; b : _ x & g t ; 1 2 1 8 . 2 6 3 3 3 6 9 9 9 9 9 9 9 & l t ; / b : _ x & g t ; & l t ; b : _ y & g t ; 1 5 3 . 8 & l t ; / b : _ y & g t ; & l t ; / b : P o i n t & g t ; & l t ; b : P o i n t & g t ; & l t ; b : _ x & g t ; 1 2 0 5 . 7 1 1 4 3 1 7 0 2 9 9 7 3 & l t ; / b : _ x & g t ; & l t ; b : _ y & g t ; 1 5 3 . 8 & l t ; / b : _ y & g t ; & l t ; / b : P o i n t & g t ; & l t ; / P o i n t s & g t ; & l t ; / a : V a l u e & g t ; & l t ; / a : K e y V a l u e O f D i a g r a m O b j e c t K e y a n y T y p e z b w N T n L X & g t ; & l t ; a : K e y V a l u e O f D i a g r a m O b j e c t K e y a n y T y p e z b w N T n L X & g t ; & l t ; a : K e y & g t ; & l t ; K e y & g t ; R e l a t i o n s h i p s \ & a m p ; l t ; T a b l e s \ M e r g e 1 \ C o l u m n s \ C l i e n t   i d & a m p ; g t ; - & a m p ; l t ; T a b l e s \ D i m   C l i e n t \ C o l u m n s \ C l i e n t   i d & a m p ; g t ; & l t ; / K e y & g t ; & l t ; / a : K e y & g t ; & l t ; a : V a l u e   i : t y p e = " D i a g r a m D i s p l a y L i n k V i e w S t a t e " & g t ; & l t ; A u t o m a t i o n P r o p e r t y H e l p e r T e x t & g t ; E n d   p o i n t   1 :   ( 8 0 9 . 6 1 5 2 4 2 , 1 5 2 . 6 ) .   E n d   p o i n t   2 :   ( 3 8 3 . 5 0 3 8 1 1 , - 1 6 )   & l t ; / A u t o m a t i o n P r o p e r t y H e l p e r T e x t & g t ; & l t ; L a y e d O u t & g t ; t r u e & l t ; / L a y e d O u t & g t ; & l t ; P o i n t s   x m l n s : b = " h t t p : / / s c h e m a s . d a t a c o n t r a c t . o r g / 2 0 0 4 / 0 7 / S y s t e m . W i n d o w s " & g t ; & l t ; b : P o i n t & g t ; & l t ; b : _ x & g t ; 8 0 9 . 6 1 5 2 4 2 0 0 0 0 0 0 0 8 & l t ; / b : _ x & g t ; & l t ; b : _ y & g t ; 1 5 2 . 6 0 0 0 0 0 0 0 0 0 0 0 0 2 & l t ; / b : _ y & g t ; & l t ; / b : P o i n t & g t ; & l t ; b : P o i n t & g t ; & l t ; b : _ x & g t ; 8 0 9 . 6 1 5 2 4 2 & l t ; / b : _ x & g t ; & l t ; b : _ y & g t ; - 1 7 . 5 & l t ; / b : _ y & g t ; & l t ; / b : P o i n t & g t ; & l t ; b : P o i n t & g t ; & l t ; b : _ x & g t ; 8 0 7 . 6 1 5 2 4 2 & l t ; / b : _ x & g t ; & l t ; b : _ y & g t ; - 1 9 . 5 & l t ; / b : _ y & g t ; & l t ; / b : P o i n t & g t ; & l t ; b : P o i n t & g t ; & l t ; b : _ x & g t ; 3 8 5 . 5 0 3 8 1 1 & l t ; / b : _ x & g t ; & l t ; b : _ y & g t ; - 1 9 . 5 & l t ; / b : _ y & g t ; & l t ; / b : P o i n t & g t ; & l t ; b : P o i n t & g t ; & l t ; b : _ x & g t ; 3 8 3 . 5 0 3 8 1 1 & l t ; / b : _ x & g t ; & l t ; b : _ y & g t ; - 1 7 . 5 & l t ; / b : _ y & g t ; & l t ; / b : P o i n t & g t ; & l t ; b : P o i n t & g t ; & l t ; b : _ x & g t ; 3 8 3 . 5 0 3 8 1 1 & l t ; / b : _ x & g t ; & l t ; b : _ y & g t ; - 1 6 . 0 0 0 0 0 0 0 0 0 0 0 0 0 3 9 & l t ; / b : _ y & g t ; & l t ; / b : P o i n t & g t ; & l t ; / P o i n t s & g t ; & l t ; / a : V a l u e & g t ; & l t ; / a : K e y V a l u e O f D i a g r a m O b j e c t K e y a n y T y p e z b w N T n L X & g t ; & l t ; a : K e y V a l u e O f D i a g r a m O b j e c t K e y a n y T y p e z b w N T n L X & g t ; & l t ; a : K e y & g t ; & l t ; K e y & g t ; R e l a t i o n s h i p s \ & a m p ; l t ; T a b l e s \ M e r g e 1 \ C o l u m n s \ C l i e n t   i d & a m p ; g t ; - & a m p ; l t ; T a b l e s \ D i m   C l i e n t \ C o l u m n s \ C l i e n t   i d & a m p ; g t ; \ F K & l t ; / K e y & g t ; & l t ; / a : K e y & g t ; & l t ; a : V a l u e   i : t y p e = " D i a g r a m D i s p l a y L i n k E n d p o i n t V i e w S t a t e " & g t ; & l t ; H e i g h t & g t ; 1 6 & l t ; / H e i g h t & g t ; & l t ; L a b e l L o c a t i o n   x m l n s : b = " h t t p : / / s c h e m a s . d a t a c o n t r a c t . o r g / 2 0 0 4 / 0 7 / S y s t e m . W i n d o w s " & g t ; & l t ; b : _ x & g t ; 8 0 1 . 6 1 5 2 4 2 0 0 0 0 0 0 0 8 & l t ; / b : _ x & g t ; & l t ; b : _ y & g t ; 1 5 2 . 6 0 0 0 0 0 0 0 0 0 0 0 0 2 & l t ; / b : _ y & g t ; & l t ; / L a b e l L o c a t i o n & g t ; & l t ; L o c a t i o n   x m l n s : b = " h t t p : / / s c h e m a s . d a t a c o n t r a c t . o r g / 2 0 0 4 / 0 7 / S y s t e m . W i n d o w s " & g t ; & l t ; b : _ x & g t ; 8 0 9 . 6 1 5 2 4 2 & l t ; / b : _ x & g t ; & l t ; b : _ y & g t ; 1 6 8 . 6 & l t ; / b : _ y & g t ; & l t ; / L o c a t i o n & g t ; & l t ; S h a p e R o t a t e A n g l e & g t ; 2 7 0 . 0 0 0 0 0 0 0 0 0 0 0 0 4 & l t ; / S h a p e R o t a t e A n g l e & g t ; & l t ; W i d t h & g t ; 1 6 & l t ; / W i d t h & g t ; & l t ; / a : V a l u e & g t ; & l t ; / a : K e y V a l u e O f D i a g r a m O b j e c t K e y a n y T y p e z b w N T n L X & g t ; & l t ; a : K e y V a l u e O f D i a g r a m O b j e c t K e y a n y T y p e z b w N T n L X & g t ; & l t ; a : K e y & g t ; & l t ; K e y & g t ; R e l a t i o n s h i p s \ & a m p ; l t ; T a b l e s \ M e r g e 1 \ C o l u m n s \ C l i e n t   i d & a m p ; g t ; - & a m p ; l t ; T a b l e s \ D i m   C l i e n t \ C o l u m n s \ C l i e n t   i d & a m p ; g t ; \ P K & l t ; / K e y & g t ; & l t ; / a : K e y & g t ; & l t ; a : V a l u e   i : t y p e = " D i a g r a m D i s p l a y L i n k E n d p o i n t V i e w S t a t e " & g t ; & l t ; H e i g h t & g t ; 1 6 & l t ; / H e i g h t & g t ; & l t ; L a b e l L o c a t i o n   x m l n s : b = " h t t p : / / s c h e m a s . d a t a c o n t r a c t . o r g / 2 0 0 4 / 0 7 / S y s t e m . W i n d o w s " & g t ; & l t ; b : _ x & g t ; 3 7 5 . 5 0 3 8 1 1 & l t ; / b : _ x & g t ; & l t ; b : _ y & g t ; - 1 6 . 0 0 0 0 0 0 0 0 0 0 0 0 0 3 9 & l t ; / b : _ y & g t ; & l t ; / L a b e l L o c a t i o n & g t ; & l t ; L o c a t i o n   x m l n s : b = " h t t p : / / s c h e m a s . d a t a c o n t r a c t . o r g / 2 0 0 4 / 0 7 / S y s t e m . W i n d o w s " & g t ; & l t ; b : _ x & g t ; 3 8 3 . 5 0 3 8 1 1 0 0 0 0 0 0 0 4 & l t ; / b : _ x & g t ; & l t ; b : _ y & g t ; - 4 . 2 6 3 2 5 6 4 1 4 5 6 0 6 0 1 1 E - 1 4 & l t ; / b : _ y & g t ; & l t ; / L o c a t i o n & g t ; & l t ; S h a p e R o t a t e A n g l e & g t ; 2 6 9 . 9 9 9 9 9 9 9 9 9 9 9 9 7 7 & l t ; / S h a p e R o t a t e A n g l e & g t ; & l t ; W i d t h & g t ; 1 6 & l t ; / W i d t h & g t ; & l t ; / a : V a l u e & g t ; & l t ; / a : K e y V a l u e O f D i a g r a m O b j e c t K e y a n y T y p e z b w N T n L X & g t ; & l t ; a : K e y V a l u e O f D i a g r a m O b j e c t K e y a n y T y p e z b w N T n L X & g t ; & l t ; a : K e y & g t ; & l t ; K e y & g t ; R e l a t i o n s h i p s \ & a m p ; l t ; T a b l e s \ M e r g e 1 \ C o l u m n s \ C l i e n t   i d & a m p ; g t ; - & a m p ; l t ; T a b l e s \ D i m   C l i e n t \ C o l u m n s \ C l i e n t   i d & a m p ; g t ; \ C r o s s F i l t e r & l t ; / K e y & g t ; & l t ; / a : K e y & g t ; & l t ; a : V a l u e   i : t y p e = " D i a g r a m D i s p l a y L i n k C r o s s F i l t e r V i e w S t a t e " & g t ; & l t ; P o i n t s   x m l n s : b = " h t t p : / / s c h e m a s . d a t a c o n t r a c t . o r g / 2 0 0 4 / 0 7 / S y s t e m . W i n d o w s " & g t ; & l t ; b : P o i n t & g t ; & l t ; b : _ x & g t ; 8 0 9 . 6 1 5 2 4 2 0 0 0 0 0 0 0 8 & l t ; / b : _ x & g t ; & l t ; b : _ y & g t ; 1 5 2 . 6 0 0 0 0 0 0 0 0 0 0 0 0 2 & l t ; / b : _ y & g t ; & l t ; / b : P o i n t & g t ; & l t ; b : P o i n t & g t ; & l t ; b : _ x & g t ; 8 0 9 . 6 1 5 2 4 2 & l t ; / b : _ x & g t ; & l t ; b : _ y & g t ; - 1 7 . 5 & l t ; / b : _ y & g t ; & l t ; / b : P o i n t & g t ; & l t ; b : P o i n t & g t ; & l t ; b : _ x & g t ; 8 0 7 . 6 1 5 2 4 2 & l t ; / b : _ x & g t ; & l t ; b : _ y & g t ; - 1 9 . 5 & l t ; / b : _ y & g t ; & l t ; / b : P o i n t & g t ; & l t ; b : P o i n t & g t ; & l t ; b : _ x & g t ; 3 8 5 . 5 0 3 8 1 1 & l t ; / b : _ x & g t ; & l t ; b : _ y & g t ; - 1 9 . 5 & l t ; / b : _ y & g t ; & l t ; / b : P o i n t & g t ; & l t ; b : P o i n t & g t ; & l t ; b : _ x & g t ; 3 8 3 . 5 0 3 8 1 1 & l t ; / b : _ x & g t ; & l t ; b : _ y & g t ; - 1 7 . 5 & l t ; / b : _ y & g t ; & l t ; / b : P o i n t & g t ; & l t ; b : P o i n t & g t ; & l t ; b : _ x & g t ; 3 8 3 . 5 0 3 8 1 1 & l t ; / b : _ x & g t ; & l t ; b : _ y & g t ; - 1 6 . 0 0 0 0 0 0 0 0 0 0 0 0 0 3 9 & l t ; / b : _ y & g t ; & l t ; / b : P o i n t & g t ; & l t ; / P o i n t s & g t ; & l t ; / a : V a l u e & g t ; & l t ; / a : K e y V a l u e O f D i a g r a m O b j e c t K e y a n y T y p e z b w N T n L X & g t ; & l t ; a : K e y V a l u e O f D i a g r a m O b j e c t K e y a n y T y p e z b w N T n L X & g t ; & l t ; a : K e y & g t ; & l t ; K e y & g t ; R e l a t i o n s h i p s \ & a m p ; l t ; T a b l e s \ M e r g e 1 \ C o l u m n s \ A c c o u n t   I D & a m p ; g t ; - & a m p ; l t ; T a b l e s \ F a c t   L o a n \ C o l u m n s \ A c c o u n t   I D & a m p ; g t ; & l t ; / K e y & g t ; & l t ; / a : K e y & g t ; & l t ; a : V a l u e   i : t y p e = " D i a g r a m D i s p l a y L i n k V i e w S t a t e " & g t ; & l t ; A u t o m a t i o n P r o p e r t y H e l p e r T e x t & g t ; E n d   p o i n t   1 :   ( 9 7 6 . 0 1 5 2 4 2 2 7 0 6 6 3 , 3 8 2 . 4 ) .   E n d   p o i n t   2 :   ( 1 0 8 9 . 7 1 1 4 3 2 , 3 2 3 . 6 )   & l t ; / A u t o m a t i o n P r o p e r t y H e l p e r T e x t & g t ; & l t ; L a y e d O u t & g t ; t r u e & l t ; / L a y e d O u t & g t ; & l t ; P o i n t s   x m l n s : b = " h t t p : / / s c h e m a s . d a t a c o n t r a c t . o r g / 2 0 0 4 / 0 7 / S y s t e m . W i n d o w s " & g t ; & l t ; b : P o i n t & g t ; & l t ; b : _ x & g t ; 9 7 6 . 0 1 5 2 4 2 2 7 0 6 6 3 0 7 & l t ; / b : _ x & g t ; & l t ; b : _ y & g t ; 3 8 2 . 4 & l t ; / b : _ y & g t ; & l t ; / b : P o i n t & g t ; & l t ; b : P o i n t & g t ; & l t ; b : _ x & g t ; 1 0 8 7 . 7 1 1 4 3 2 & l t ; / b : _ x & g t ; & l t ; b : _ y & g t ; 3 8 2 . 4 & l t ; / b : _ y & g t ; & l t ; / b : P o i n t & g t ; & l t ; b : P o i n t & g t ; & l t ; b : _ x & g t ; 1 0 8 9 . 7 1 1 4 3 2 & l t ; / b : _ x & g t ; & l t ; b : _ y & g t ; 3 8 0 . 4 & l t ; / b : _ y & g t ; & l t ; / b : P o i n t & g t ; & l t ; b : P o i n t & g t ; & l t ; b : _ x & g t ; 1 0 8 9 . 7 1 1 4 3 2 & l t ; / b : _ x & g t ; & l t ; b : _ y & g t ; 3 2 3 . 6 0 0 0 0 0 0 0 0 0 0 0 0 8 & l t ; / b : _ y & g t ; & l t ; / b : P o i n t & g t ; & l t ; / P o i n t s & g t ; & l t ; / a : V a l u e & g t ; & l t ; / a : K e y V a l u e O f D i a g r a m O b j e c t K e y a n y T y p e z b w N T n L X & g t ; & l t ; a : K e y V a l u e O f D i a g r a m O b j e c t K e y a n y T y p e z b w N T n L X & g t ; & l t ; a : K e y & g t ; & l t ; K e y & g t ; R e l a t i o n s h i p s \ & a m p ; l t ; T a b l e s \ M e r g e 1 \ C o l u m n s \ A c c o u n t   I D & a m p ; g t ; - & a m p ; l t ; T a b l e s \ F a c t   L o a n \ C o l u m n s \ A c c o u n t   I D & a m p ; g t ; \ F K & l t ; / K e y & g t ; & l t ; / a : K e y & g t ; & l t ; a : V a l u e   i : t y p e = " D i a g r a m D i s p l a y L i n k E n d p o i n t V i e w S t a t e " & g t ; & l t ; H e i g h t & g t ; 1 6 & l t ; / H e i g h t & g t ; & l t ; L a b e l L o c a t i o n   x m l n s : b = " h t t p : / / s c h e m a s . d a t a c o n t r a c t . o r g / 2 0 0 4 / 0 7 / S y s t e m . W i n d o w s " & g t ; & l t ; b : _ x & g t ; 9 6 0 . 0 1 5 2 4 2 2 7 0 6 6 3 0 7 & l t ; / b : _ x & g t ; & l t ; b : _ y & g t ; 3 7 4 . 4 & l t ; / b : _ y & g t ; & l t ; / L a b e l L o c a t i o n & g t ; & l t ; L o c a t i o n   x m l n s : b = " h t t p : / / s c h e m a s . d a t a c o n t r a c t . o r g / 2 0 0 4 / 0 7 / S y s t e m . W i n d o w s " & g t ; & l t ; b : _ x & g t ; 9 6 0 . 0 1 5 2 4 2 2 7 0 6 6 3 0 7 & l t ; / b : _ x & g t ; & l t ; b : _ y & g t ; 3 8 2 . 4 & l t ; / b : _ y & g t ; & l t ; / L o c a t i o n & g t ; & l t ; S h a p e R o t a t e A n g l e & g t ; 3 6 0 & l t ; / S h a p e R o t a t e A n g l e & g t ; & l t ; W i d t h & g t ; 1 6 & l t ; / W i d t h & g t ; & l t ; / a : V a l u e & g t ; & l t ; / a : K e y V a l u e O f D i a g r a m O b j e c t K e y a n y T y p e z b w N T n L X & g t ; & l t ; a : K e y V a l u e O f D i a g r a m O b j e c t K e y a n y T y p e z b w N T n L X & g t ; & l t ; a : K e y & g t ; & l t ; K e y & g t ; R e l a t i o n s h i p s \ & a m p ; l t ; T a b l e s \ M e r g e 1 \ C o l u m n s \ A c c o u n t   I D & a m p ; g t ; - & a m p ; l t ; T a b l e s \ F a c t   L o a n \ C o l u m n s \ A c c o u n t   I D & a m p ; g t ; \ P K & l t ; / K e y & g t ; & l t ; / a : K e y & g t ; & l t ; a : V a l u e   i : t y p e = " D i a g r a m D i s p l a y L i n k E n d p o i n t V i e w S t a t e " & g t ; & l t ; H e i g h t & g t ; 1 6 & l t ; / H e i g h t & g t ; & l t ; L a b e l L o c a t i o n   x m l n s : b = " h t t p : / / s c h e m a s . d a t a c o n t r a c t . o r g / 2 0 0 4 / 0 7 / S y s t e m . W i n d o w s " & g t ; & l t ; b : _ x & g t ; 1 0 8 1 . 7 1 1 4 3 2 & l t ; / b : _ x & g t ; & l t ; b : _ y & g t ; 3 0 7 . 6 0 0 0 0 0 0 0 0 0 0 0 0 8 & l t ; / b : _ y & g t ; & l t ; / L a b e l L o c a t i o n & g t ; & l t ; L o c a t i o n   x m l n s : b = " h t t p : / / s c h e m a s . d a t a c o n t r a c t . o r g / 2 0 0 4 / 0 7 / S y s t e m . W i n d o w s " & g t ; & l t ; b : _ x & g t ; 1 0 8 9 . 7 1 1 4 3 2 & l t ; / b : _ x & g t ; & l t ; b : _ y & g t ; 3 0 7 . 6 0 0 0 0 0 0 0 0 0 0 0 0 8 & l t ; / b : _ y & g t ; & l t ; / L o c a t i o n & g t ; & l t ; S h a p e R o t a t e A n g l e & g t ; 9 0 & l t ; / S h a p e R o t a t e A n g l e & g t ; & l t ; W i d t h & g t ; 1 6 & l t ; / W i d t h & g t ; & l t ; / a : V a l u e & g t ; & l t ; / a : K e y V a l u e O f D i a g r a m O b j e c t K e y a n y T y p e z b w N T n L X & g t ; & l t ; a : K e y V a l u e O f D i a g r a m O b j e c t K e y a n y T y p e z b w N T n L X & g t ; & l t ; a : K e y & g t ; & l t ; K e y & g t ; R e l a t i o n s h i p s \ & a m p ; l t ; T a b l e s \ M e r g e 1 \ C o l u m n s \ A c c o u n t   I D & a m p ; g t ; - & a m p ; l t ; T a b l e s \ F a c t   L o a n \ C o l u m n s \ A c c o u n t   I D & a m p ; g t ; \ C r o s s F i l t e r & l t ; / K e y & g t ; & l t ; / a : K e y & g t ; & l t ; a : V a l u e   i : t y p e = " D i a g r a m D i s p l a y L i n k C r o s s F i l t e r V i e w S t a t e " & g t ; & l t ; P o i n t s   x m l n s : b = " h t t p : / / s c h e m a s . d a t a c o n t r a c t . o r g / 2 0 0 4 / 0 7 / S y s t e m . W i n d o w s " & g t ; & l t ; b : P o i n t & g t ; & l t ; b : _ x & g t ; 9 7 6 . 0 1 5 2 4 2 2 7 0 6 6 3 0 7 & l t ; / b : _ x & g t ; & l t ; b : _ y & g t ; 3 8 2 . 4 & l t ; / b : _ y & g t ; & l t ; / b : P o i n t & g t ; & l t ; b : P o i n t & g t ; & l t ; b : _ x & g t ; 1 0 8 7 . 7 1 1 4 3 2 & l t ; / b : _ x & g t ; & l t ; b : _ y & g t ; 3 8 2 . 4 & l t ; / b : _ y & g t ; & l t ; / b : P o i n t & g t ; & l t ; b : P o i n t & g t ; & l t ; b : _ x & g t ; 1 0 8 9 . 7 1 1 4 3 2 & l t ; / b : _ x & g t ; & l t ; b : _ y & g t ; 3 8 0 . 4 & l t ; / b : _ y & g t ; & l t ; / b : P o i n t & g t ; & l t ; b : P o i n t & g t ; & l t ; b : _ x & g t ; 1 0 8 9 . 7 1 1 4 3 2 & l t ; / b : _ x & g t ; & l t ; b : _ y & g t ; 3 2 3 . 6 0 0 0 0 0 0 0 0 0 0 0 0 8 & l t ; / b : _ y & g t ; & l t ; / b : P o i n t & g t ; & l t ; / P o i n t s & g t ; & l t ; / a : V a l u e & g t ; & l t ; / a : K e y V a l u e O f D i a g r a m O b j e c t K e y a n y T y p e z b w N T n L X & g t ; & l t ; a : K e y V a l u e O f D i a g r a m O b j e c t K e y a n y T y p e z b w N T n L X & g t ; & l t ; a : K e y & g t ; & l t ; K e y & g t ; R e l a t i o n s h i p s \ & a m p ; l t ; T a b l e s \ M e r g e 1 \ C o l u m n s \ C l i e n t   i d & a m p ; g t ; - & a m p ; l t ; T a b l e s \ D i m   B r a n c h \ C o l u m n s \ C e n t e r   I d & a m p ; g t ; & l t ; / K e y & g t ; & l t ; / a : K e y & g t ; & l t ; a : V a l u e   i : t y p e = " D i a g r a m D i s p l a y L i n k V i e w S t a t e " & g t ; & l t ; A u t o m a t i o n P r o p e r t y H e l p e r T e x t & g t ; E n d   p o i n t   1 :   ( 8 4 9 . 6 1 5 2 4 2 , 1 5 2 . 6 ) .   E n d   p o i n t   2 :   ( 1 1 5 . 6 , - 1 5 . 9 9 9 9 9 9 9 9 9 9 9 9 9 )   & l t ; / A u t o m a t i o n P r o p e r t y H e l p e r T e x t & g t ; & l t ; L a y e d O u t & g t ; t r u e & l t ; / L a y e d O u t & g t ; & l t ; P o i n t s   x m l n s : b = " h t t p : / / s c h e m a s . d a t a c o n t r a c t . o r g / 2 0 0 4 / 0 7 / S y s t e m . W i n d o w s " & g t ; & l t ; b : P o i n t & g t ; & l t ; b : _ x & g t ; 8 4 9 . 6 1 5 2 4 2 & l t ; / b : _ x & g t ; & l t ; b : _ y & g t ; 1 5 2 . 6 & l t ; / b : _ y & g t ; & l t ; / b : P o i n t & g t ; & l t ; b : P o i n t & g t ; & l t ; b : _ x & g t ; 8 4 9 . 6 1 5 2 4 2 & l t ; / b : _ x & g t ; & l t ; b : _ y & g t ; - 2 7 . 5 & l t ; / b : _ y & g t ; & l t ; / b : P o i n t & g t ; & l t ; b : P o i n t & g t ; & l t ; b : _ x & g t ; 8 4 7 . 6 1 5 2 4 2 & l t ; / b : _ x & g t ; & l t ; b : _ y & g t ; - 2 9 . 5 & l t ; / b : _ y & g t ; & l t ; / b : P o i n t & g t ; & l t ; b : P o i n t & g t ; & l t ; b : _ x & g t ; 1 1 7 . 6 & l t ; / b : _ x & g t ; & l t ; b : _ y & g t ; - 2 9 . 5 & l t ; / b : _ y & g t ; & l t ; / b : P o i n t & g t ; & l t ; b : P o i n t & g t ; & l t ; b : _ x & g t ; 1 1 5 . 6 & l t ; / b : _ x & g t ; & l t ; b : _ y & g t ; - 2 7 . 5 & l t ; / b : _ y & g t ; & l t ; / b : P o i n t & g t ; & l t ; b : P o i n t & g t ; & l t ; b : _ x & g t ; 1 1 5 . 6 & l t ; / b : _ x & g t ; & l t ; b : _ y & g t ; - 1 5 . 9 9 9 9 9 9 9 9 9 9 9 9 9 3 2 & l t ; / b : _ y & g t ; & l t ; / b : P o i n t & g t ; & l t ; / P o i n t s & g t ; & l t ; / a : V a l u e & g t ; & l t ; / a : K e y V a l u e O f D i a g r a m O b j e c t K e y a n y T y p e z b w N T n L X & g t ; & l t ; a : K e y V a l u e O f D i a g r a m O b j e c t K e y a n y T y p e z b w N T n L X & g t ; & l t ; a : K e y & g t ; & l t ; K e y & g t ; R e l a t i o n s h i p s \ & a m p ; l t ; T a b l e s \ M e r g e 1 \ C o l u m n s \ C l i e n t   i d & a m p ; g t ; - & a m p ; l t ; T a b l e s \ D i m   B r a n c h \ C o l u m n s \ C e n t e r   I d & a m p ; g t ; \ F K & l t ; / K e y & g t ; & l t ; / a : K e y & g t ; & l t ; a : V a l u e   i : t y p e = " D i a g r a m D i s p l a y L i n k E n d p o i n t V i e w S t a t e " & g t ; & l t ; H e i g h t & g t ; 1 6 & l t ; / H e i g h t & g t ; & l t ; L a b e l L o c a t i o n   x m l n s : b = " h t t p : / / s c h e m a s . d a t a c o n t r a c t . o r g / 2 0 0 4 / 0 7 / S y s t e m . W i n d o w s " & g t ; & l t ; b : _ x & g t ; 8 4 1 . 6 1 5 2 4 2 & l t ; / b : _ x & g t ; & l t ; b : _ y & g t ; 1 5 2 . 6 & l t ; / b : _ y & g t ; & l t ; / L a b e l L o c a t i o n & g t ; & l t ; L o c a t i o n   x m l n s : b = " h t t p : / / s c h e m a s . d a t a c o n t r a c t . o r g / 2 0 0 4 / 0 7 / S y s t e m . W i n d o w s " & g t ; & l t ; b : _ x & g t ; 8 4 9 . 6 1 5 2 4 2 & l t ; / b : _ x & g t ; & l t ; b : _ y & g t ; 1 6 8 . 6 & l t ; / b : _ y & g t ; & l t ; / L o c a t i o n & g t ; & l t ; S h a p e R o t a t e A n g l e & g t ; 2 7 0 & l t ; / S h a p e R o t a t e A n g l e & g t ; & l t ; W i d t h & g t ; 1 6 & l t ; / W i d t h & g t ; & l t ; / a : V a l u e & g t ; & l t ; / a : K e y V a l u e O f D i a g r a m O b j e c t K e y a n y T y p e z b w N T n L X & g t ; & l t ; a : K e y V a l u e O f D i a g r a m O b j e c t K e y a n y T y p e z b w N T n L X & g t ; & l t ; a : K e y & g t ; & l t ; K e y & g t ; R e l a t i o n s h i p s \ & a m p ; l t ; T a b l e s \ M e r g e 1 \ C o l u m n s \ C l i e n t   i d & a m p ; g t ; - & a m p ; l t ; T a b l e s \ D i m   B r a n c h \ C o l u m n s \ C e n t e r   I d & a m p ; g t ; \ P K & l t ; / K e y & g t ; & l t ; / a : K e y & g t ; & l t ; a : V a l u e   i : t y p e = " D i a g r a m D i s p l a y L i n k E n d p o i n t V i e w S t a t e " & g t ; & l t ; H e i g h t & g t ; 1 6 & l t ; / H e i g h t & g t ; & l t ; L a b e l L o c a t i o n   x m l n s : b = " h t t p : / / s c h e m a s . d a t a c o n t r a c t . o r g / 2 0 0 4 / 0 7 / S y s t e m . W i n d o w s " & g t ; & l t ; b : _ x & g t ; 1 0 7 . 6 & l t ; / b : _ x & g t ; & l t ; b : _ y & g t ; - 1 5 . 9 9 9 9 9 9 9 9 9 9 9 9 9 3 2 & l t ; / b : _ y & g t ; & l t ; / L a b e l L o c a t i o n & g t ; & l t ; L o c a t i o n   x m l n s : b = " h t t p : / / s c h e m a s . d a t a c o n t r a c t . o r g / 2 0 0 4 / 0 7 / S y s t e m . W i n d o w s " & g t ; & l t ; b : _ x & g t ; 1 1 5 . 6 & l t ; / b : _ x & g t ; & l t ; b : _ y & g t ; 6 . 0 3 9 6 1 3 2 5 3 9 6 0 8 5 1 6 E - 1 4 & l t ; / b : _ y & g t ; & l t ; / L o c a t i o n & g t ; & l t ; S h a p e R o t a t e A n g l e & g t ; 2 7 0 & l t ; / S h a p e R o t a t e A n g l e & g t ; & l t ; W i d t h & g t ; 1 6 & l t ; / W i d t h & g t ; & l t ; / a : V a l u e & g t ; & l t ; / a : K e y V a l u e O f D i a g r a m O b j e c t K e y a n y T y p e z b w N T n L X & g t ; & l t ; a : K e y V a l u e O f D i a g r a m O b j e c t K e y a n y T y p e z b w N T n L X & g t ; & l t ; a : K e y & g t ; & l t ; K e y & g t ; R e l a t i o n s h i p s \ & a m p ; l t ; T a b l e s \ M e r g e 1 \ C o l u m n s \ C l i e n t   i d & a m p ; g t ; - & a m p ; l t ; T a b l e s \ D i m   B r a n c h \ C o l u m n s \ C e n t e r   I d & a m p ; g t ; \ C r o s s F i l t e r & l t ; / K e y & g t ; & l t ; / a : K e y & g t ; & l t ; a : V a l u e   i : t y p e = " D i a g r a m D i s p l a y L i n k C r o s s F i l t e r V i e w S t a t e " & g t ; & l t ; P o i n t s   x m l n s : b = " h t t p : / / s c h e m a s . d a t a c o n t r a c t . o r g / 2 0 0 4 / 0 7 / S y s t e m . W i n d o w s " & g t ; & l t ; b : P o i n t & g t ; & l t ; b : _ x & g t ; 8 4 9 . 6 1 5 2 4 2 & l t ; / b : _ x & g t ; & l t ; b : _ y & g t ; 1 5 2 . 6 & l t ; / b : _ y & g t ; & l t ; / b : P o i n t & g t ; & l t ; b : P o i n t & g t ; & l t ; b : _ x & g t ; 8 4 9 . 6 1 5 2 4 2 & l t ; / b : _ x & g t ; & l t ; b : _ y & g t ; - 2 7 . 5 & l t ; / b : _ y & g t ; & l t ; / b : P o i n t & g t ; & l t ; b : P o i n t & g t ; & l t ; b : _ x & g t ; 8 4 7 . 6 1 5 2 4 2 & l t ; / b : _ x & g t ; & l t ; b : _ y & g t ; - 2 9 . 5 & l t ; / b : _ y & g t ; & l t ; / b : P o i n t & g t ; & l t ; b : P o i n t & g t ; & l t ; b : _ x & g t ; 1 1 7 . 6 & l t ; / b : _ x & g t ; & l t ; b : _ y & g t ; - 2 9 . 5 & l t ; / b : _ y & g t ; & l t ; / b : P o i n t & g t ; & l t ; b : P o i n t & g t ; & l t ; b : _ x & g t ; 1 1 5 . 6 & l t ; / b : _ x & g t ; & l t ; b : _ y & g t ; - 2 7 . 5 & l t ; / b : _ y & g t ; & l t ; / b : P o i n t & g t ; & l t ; b : P o i n t & g t ; & l t ; b : _ x & g t ; 1 1 5 . 6 & l t ; / b : _ x & g t ; & l t ; b : _ y & g t ; - 1 5 . 9 9 9 9 9 9 9 9 9 9 9 9 9 3 2 & l t ; / b : _ y & g t ; & l t ; / b : P o i n t & g t ; & l t ; / P o i n t s & g t ; & l t ; / a : V a l u e & g t ; & l t ; / a : K e y V a l u e O f D i a g r a m O b j e c t K e y a n y T y p e z b w N T n L X & g t ; & l t ; a : K e y V a l u e O f D i a g r a m O b j e c t K e y a n y T y p e z b w N T n L X & g t ; & l t ; a : K e y & g t ; & l t ; K e y & g t ; R e l a t i o n s h i p s \ & a m p ; l t ; T a b l e s \ M e r g e 1 \ C o l u m n s \ A c c o u n t   I D & a m p ; g t ; - & a m p ; l t ; T a b l e s \ F a c t   R e p a y m e n t \ C o l u m n s \ A c c o u n t   I D & a m p ; g t ; & l t ; / K e y & g t ; & l t ; / a : K e y & g t ; & l t ; a : V a l u e   i : t y p e = " D i a g r a m D i s p l a y L i n k V i e w S t a t e " & g t ; & l t ; A u t o m a t i o n P r o p e r t y H e l p e r T e x t & g t ; E n d   p o i n t   1 :   ( 9 7 6 . 0 1 5 2 4 2 2 7 0 6 6 3 , 4 0 2 . 4 ) .   E n d   p o i n t   2 :   ( 1 3 5 0 . 8 1 5 2 4 2 , 3 2 0 . 4 )   & l t ; / A u t o m a t i o n P r o p e r t y H e l p e r T e x t & g t ; & l t ; L a y e d O u t & g t ; t r u e & l t ; / L a y e d O u t & g t ; & l t ; P o i n t s   x m l n s : b = " h t t p : / / s c h e m a s . d a t a c o n t r a c t . o r g / 2 0 0 4 / 0 7 / S y s t e m . W i n d o w s " & g t ; & l t ; b : P o i n t & g t ; & l t ; b : _ x & g t ; 9 7 6 . 0 1 5 2 4 2 2 7 0 6 6 3 0 7 & l t ; / b : _ x & g t ; & l t ; b : _ y & g t ; 4 0 2 . 4 & l t ; / b : _ y & g t ; & l t ; / b : P o i n t & g t ; & l t ; b : P o i n t & g t ; & l t ; b : _ x & g t ; 1 3 4 8 . 8 1 5 2 4 2 & l t ; / b : _ x & g t ; & l t ; b : _ y & g t ; 4 0 2 . 4 & l t ; / b : _ y & g t ; & l t ; / b : P o i n t & g t ; & l t ; b : P o i n t & g t ; & l t ; b : _ x & g t ; 1 3 5 0 . 8 1 5 2 4 2 & l t ; / b : _ x & g t ; & l t ; b : _ y & g t ; 4 0 0 . 4 & l t ; / b : _ y & g t ; & l t ; / b : P o i n t & g t ; & l t ; b : P o i n t & g t ; & l t ; b : _ x & g t ; 1 3 5 0 . 8 1 5 2 4 2 & l t ; / b : _ x & g t ; & l t ; b : _ y & g t ; 3 2 0 . 4 & l t ; / b : _ y & g t ; & l t ; / b : P o i n t & g t ; & l t ; / P o i n t s & g t ; & l t ; / a : V a l u e & g t ; & l t ; / a : K e y V a l u e O f D i a g r a m O b j e c t K e y a n y T y p e z b w N T n L X & g t ; & l t ; a : K e y V a l u e O f D i a g r a m O b j e c t K e y a n y T y p e z b w N T n L X & g t ; & l t ; a : K e y & g t ; & l t ; K e y & g t ; R e l a t i o n s h i p s \ & a m p ; l t ; T a b l e s \ M e r g e 1 \ C o l u m n s \ A c c o u n t   I D & a m p ; g t ; - & a m p ; l t ; T a b l e s \ F a c t   R e p a y m e n t \ C o l u m n s \ A c c o u n t   I D & a m p ; g t ; \ F K & l t ; / K e y & g t ; & l t ; / a : K e y & g t ; & l t ; a : V a l u e   i : t y p e = " D i a g r a m D i s p l a y L i n k E n d p o i n t V i e w S t a t e " & g t ; & l t ; H e i g h t & g t ; 1 6 & l t ; / H e i g h t & g t ; & l t ; L a b e l L o c a t i o n   x m l n s : b = " h t t p : / / s c h e m a s . d a t a c o n t r a c t . o r g / 2 0 0 4 / 0 7 / S y s t e m . W i n d o w s " & g t ; & l t ; b : _ x & g t ; 9 6 0 . 0 1 5 2 4 2 2 7 0 6 6 3 0 7 & l t ; / b : _ x & g t ; & l t ; b : _ y & g t ; 3 9 4 . 4 & l t ; / b : _ y & g t ; & l t ; / L a b e l L o c a t i o n & g t ; & l t ; L o c a t i o n   x m l n s : b = " h t t p : / / s c h e m a s . d a t a c o n t r a c t . o r g / 2 0 0 4 / 0 7 / S y s t e m . W i n d o w s " & g t ; & l t ; b : _ x & g t ; 9 6 0 . 0 1 5 2 4 2 2 7 0 6 6 3 & l t ; / b : _ x & g t ; & l t ; b : _ y & g t ; 4 0 2 . 4 & l t ; / b : _ y & g t ; & l t ; / L o c a t i o n & g t ; & l t ; S h a p e R o t a t e A n g l e & g t ; 3 6 0 & l t ; / S h a p e R o t a t e A n g l e & g t ; & l t ; W i d t h & g t ; 1 6 & l t ; / W i d t h & g t ; & l t ; / a : V a l u e & g t ; & l t ; / a : K e y V a l u e O f D i a g r a m O b j e c t K e y a n y T y p e z b w N T n L X & g t ; & l t ; a : K e y V a l u e O f D i a g r a m O b j e c t K e y a n y T y p e z b w N T n L X & g t ; & l t ; a : K e y & g t ; & l t ; K e y & g t ; R e l a t i o n s h i p s \ & a m p ; l t ; T a b l e s \ M e r g e 1 \ C o l u m n s \ A c c o u n t   I D & a m p ; g t ; - & a m p ; l t ; T a b l e s \ F a c t   R e p a y m e n t \ C o l u m n s \ A c c o u n t   I D & a m p ; g t ; \ P K & l t ; / K e y & g t ; & l t ; / a : K e y & g t ; & l t ; a : V a l u e   i : t y p e = " D i a g r a m D i s p l a y L i n k E n d p o i n t V i e w S t a t e " & g t ; & l t ; H e i g h t & g t ; 1 6 & l t ; / H e i g h t & g t ; & l t ; L a b e l L o c a t i o n   x m l n s : b = " h t t p : / / s c h e m a s . d a t a c o n t r a c t . o r g / 2 0 0 4 / 0 7 / S y s t e m . W i n d o w s " & g t ; & l t ; b : _ x & g t ; 1 3 4 2 . 8 1 5 2 4 2 & l t ; / b : _ x & g t ; & l t ; b : _ y & g t ; 3 0 4 . 4 & l t ; / b : _ y & g t ; & l t ; / L a b e l L o c a t i o n & g t ; & l t ; L o c a t i o n   x m l n s : b = " h t t p : / / s c h e m a s . d a t a c o n t r a c t . o r g / 2 0 0 4 / 0 7 / S y s t e m . W i n d o w s " & g t ; & l t ; b : _ x & g t ; 1 3 5 0 . 8 1 5 2 4 2 & l t ; / b : _ x & g t ; & l t ; b : _ y & g t ; 3 0 4 . 4 & l t ; / b : _ y & g t ; & l t ; / L o c a t i o n & g t ; & l t ; S h a p e R o t a t e A n g l e & g t ; 9 0 & l t ; / S h a p e R o t a t e A n g l e & g t ; & l t ; W i d t h & g t ; 1 6 & l t ; / W i d t h & g t ; & l t ; / a : V a l u e & g t ; & l t ; / a : K e y V a l u e O f D i a g r a m O b j e c t K e y a n y T y p e z b w N T n L X & g t ; & l t ; a : K e y V a l u e O f D i a g r a m O b j e c t K e y a n y T y p e z b w N T n L X & g t ; & l t ; a : K e y & g t ; & l t ; K e y & g t ; R e l a t i o n s h i p s \ & a m p ; l t ; T a b l e s \ M e r g e 1 \ C o l u m n s \ A c c o u n t   I D & a m p ; g t ; - & a m p ; l t ; T a b l e s \ F a c t   R e p a y m e n t \ C o l u m n s \ A c c o u n t   I D & a m p ; g t ; \ C r o s s F i l t e r & l t ; / K e y & g t ; & l t ; / a : K e y & g t ; & l t ; a : V a l u e   i : t y p e = " D i a g r a m D i s p l a y L i n k C r o s s F i l t e r V i e w S t a t e " & g t ; & l t ; P o i n t s   x m l n s : b = " h t t p : / / s c h e m a s . d a t a c o n t r a c t . o r g / 2 0 0 4 / 0 7 / S y s t e m . W i n d o w s " & g t ; & l t ; b : P o i n t & g t ; & l t ; b : _ x & g t ; 9 7 6 . 0 1 5 2 4 2 2 7 0 6 6 3 0 7 & l t ; / b : _ x & g t ; & l t ; b : _ y & g t ; 4 0 2 . 4 & l t ; / b : _ y & g t ; & l t ; / b : P o i n t & g t ; & l t ; b : P o i n t & g t ; & l t ; b : _ x & g t ; 1 3 4 8 . 8 1 5 2 4 2 & l t ; / b : _ x & g t ; & l t ; b : _ y & g t ; 4 0 2 . 4 & l t ; / b : _ y & g t ; & l t ; / b : P o i n t & g t ; & l t ; b : P o i n t & g t ; & l t ; b : _ x & g t ; 1 3 5 0 . 8 1 5 2 4 2 & l t ; / b : _ x & g t ; & l t ; b : _ y & g t ; 4 0 0 . 4 & l t ; / b : _ y & g t ; & l t ; / b : P o i n t & g t ; & l t ; b : P o i n t & g t ; & l t ; b : _ x & g t ; 1 3 5 0 . 8 1 5 2 4 2 & l t ; / b : _ x & g t ; & l t ; b : _ y & g t ; 3 2 0 . 4 & l t ; / b : _ y & g t ; & l t ; / b : P o i n t & g t ; & l t ; / P o i n t s & g t ; & l t ; / a : V a l u e & g t ; & l t ; / a : K e y V a l u e O f D i a g r a m O b j e c t K e y a n y T y p e z b w N T n L X & g t ; & l t ; a : K e y V a l u e O f D i a g r a m O b j e c t K e y a n y T y p e z b w N T n L X & g t ; & l t ; a : K e y & g t ; & l t ; K e y & g t ; R e l a t i o n s h i p s \ & a m p ; l t ; T a b l e s \ M e r g e 1 \ C o l u m n s \ B r a n c h   N a m e & a m p ; g t ; - & a m p ; l t ; T a b l e s \ D i m   B r a n c h \ C o l u m n s \ B r a n c h   N a m e & a m p ; g t ; & l t ; / K e y & g t ; & l t ; / a : K e y & g t ; & l t ; a : V a l u e   i : t y p e = " D i a g r a m D i s p l a y L i n k V i e w S t a t e " & g t ; & l t ; A u t o m a t i o n P r o p e r t y H e l p e r T e x t & g t ; E n d   p o i n t   1 :   ( 8 2 9 . 6 1 5 2 4 2 , 1 5 2 . 6 ) .   E n d   p o i n t   2 :   ( 1 3 5 . 6 , - 1 5 . 9 9 9 9 9 9 9 9 9 9 9 9 9 )   & l t ; / A u t o m a t i o n P r o p e r t y H e l p e r T e x t & g t ; & l t ; I s F o c u s e d & g t ; t r u e & l t ; / I s F o c u s e d & g t ; & l t ; L a y e d O u t & g t ; t r u e & l t ; / L a y e d O u t & g t ; & l t ; P o i n t s   x m l n s : b = " h t t p : / / s c h e m a s . d a t a c o n t r a c t . o r g / 2 0 0 4 / 0 7 / S y s t e m . W i n d o w s " & g t ; & l t ; b : P o i n t & g t ; & l t ; b : _ x & g t ; 8 2 9 . 6 1 5 2 4 2 & l t ; / b : _ x & g t ; & l t ; b : _ y & g t ; 1 5 2 . 6 & l t ; / b : _ y & g t ; & l t ; / b : P o i n t & g t ; & l t ; b : P o i n t & g t ; & l t ; b : _ x & g t ; 8 2 9 . 6 1 5 2 4 2 & l t ; / b : _ x & g t ; & l t ; b : _ y & g t ; - 2 2 . 5 & l t ; / b : _ y & g t ; & l t ; / b : P o i n t & g t ; & l t ; b : P o i n t & g t ; & l t ; b : _ x & g t ; 8 2 7 . 6 1 5 2 4 2 & l t ; / b : _ x & g t ; & l t ; b : _ y & g t ; - 2 4 . 5 & l t ; / b : _ y & g t ; & l t ; / b : P o i n t & g t ; & l t ; b : P o i n t & g t ; & l t ; b : _ x & g t ; 1 3 7 . 6 & l t ; / b : _ x & g t ; & l t ; b : _ y & g t ; - 2 4 . 5 & l t ; / b : _ y & g t ; & l t ; / b : P o i n t & g t ; & l t ; b : P o i n t & g t ; & l t ; b : _ x & g t ; 1 3 5 . 6 & l t ; / b : _ x & g t ; & l t ; b : _ y & g t ; - 2 2 . 5 & l t ; / b : _ y & g t ; & l t ; / b : P o i n t & g t ; & l t ; b : P o i n t & g t ; & l t ; b : _ x & g t ; 1 3 5 . 6 & l t ; / b : _ x & g t ; & l t ; b : _ y & g t ; - 1 5 . 9 9 9 9 9 9 9 9 9 9 9 9 9 4 8 & l t ; / b : _ y & g t ; & l t ; / b : P o i n t & g t ; & l t ; / P o i n t s & g t ; & l t ; / a : V a l u e & g t ; & l t ; / a : K e y V a l u e O f D i a g r a m O b j e c t K e y a n y T y p e z b w N T n L X & g t ; & l t ; a : K e y V a l u e O f D i a g r a m O b j e c t K e y a n y T y p e z b w N T n L X & g t ; & l t ; a : K e y & g t ; & l t ; K e y & g t ; R e l a t i o n s h i p s \ & a m p ; l t ; T a b l e s \ M e r g e 1 \ C o l u m n s \ B r a n c h   N a m e & a m p ; g t ; - & a m p ; l t ; T a b l e s \ D i m   B r a n c h \ C o l u m n s \ B r a n c h   N a m e & a m p ; g t ; \ F K & l t ; / K e y & g t ; & l t ; / a : K e y & g t ; & l t ; a : V a l u e   i : t y p e = " D i a g r a m D i s p l a y L i n k E n d p o i n t V i e w S t a t e " & g t ; & l t ; H e i g h t & g t ; 1 6 & l t ; / H e i g h t & g t ; & l t ; L a b e l L o c a t i o n   x m l n s : b = " h t t p : / / s c h e m a s . d a t a c o n t r a c t . o r g / 2 0 0 4 / 0 7 / S y s t e m . W i n d o w s " & g t ; & l t ; b : _ x & g t ; 8 2 1 . 6 1 5 2 4 2 & l t ; / b : _ x & g t ; & l t ; b : _ y & g t ; 1 5 2 . 6 & l t ; / b : _ y & g t ; & l t ; / L a b e l L o c a t i o n & g t ; & l t ; L o c a t i o n   x m l n s : b = " h t t p : / / s c h e m a s . d a t a c o n t r a c t . o r g / 2 0 0 4 / 0 7 / S y s t e m . W i n d o w s " & g t ; & l t ; b : _ x & g t ; 8 2 9 . 6 1 5 2 4 2 & l t ; / b : _ x & g t ; & l t ; b : _ y & g t ; 1 6 8 . 5 9 9 9 9 9 9 9 9 9 9 9 9 7 & l t ; / b : _ y & g t ; & l t ; / L o c a t i o n & g t ; & l t ; S h a p e R o t a t e A n g l e & g t ; 2 7 0 & l t ; / S h a p e R o t a t e A n g l e & g t ; & l t ; W i d t h & g t ; 1 6 & l t ; / W i d t h & g t ; & l t ; / a : V a l u e & g t ; & l t ; / a : K e y V a l u e O f D i a g r a m O b j e c t K e y a n y T y p e z b w N T n L X & g t ; & l t ; a : K e y V a l u e O f D i a g r a m O b j e c t K e y a n y T y p e z b w N T n L X & g t ; & l t ; a : K e y & g t ; & l t ; K e y & g t ; R e l a t i o n s h i p s \ & a m p ; l t ; T a b l e s \ M e r g e 1 \ C o l u m n s \ B r a n c h   N a m e & a m p ; g t ; - & a m p ; l t ; T a b l e s \ D i m   B r a n c h \ C o l u m n s \ B r a n c h   N a m e & a m p ; g t ; \ P K & l t ; / K e y & g t ; & l t ; / a : K e y & g t ; & l t ; a : V a l u e   i : t y p e = " D i a g r a m D i s p l a y L i n k E n d p o i n t V i e w S t a t e " & g t ; & l t ; H e i g h t & g t ; 1 6 & l t ; / H e i g h t & g t ; & l t ; L a b e l L o c a t i o n   x m l n s : b = " h t t p : / / s c h e m a s . d a t a c o n t r a c t . o r g / 2 0 0 4 / 0 7 / S y s t e m . W i n d o w s " & g t ; & l t ; b : _ x & g t ; 1 2 7 . 6 & l t ; / b : _ x & g t ; & l t ; b : _ y & g t ; - 1 5 . 9 9 9 9 9 9 9 9 9 9 9 9 9 4 8 & l t ; / b : _ y & g t ; & l t ; / L a b e l L o c a t i o n & g t ; & l t ; L o c a t i o n   x m l n s : b = " h t t p : / / s c h e m a s . d a t a c o n t r a c t . o r g / 2 0 0 4 / 0 7 / S y s t e m . W i n d o w s " & g t ; & l t ; b : _ x & g t ; 1 3 5 . 6 & l t ; / b : _ x & g t ; & l t ; b : _ y & g t ; 4 . 6 1 8 5 2 7 7 8 2 4 4 0 6 5 1 2 E - 1 4 & l t ; / b : _ y & g t ; & l t ; / L o c a t i o n & g t ; & l t ; S h a p e R o t a t e A n g l e & g t ; 2 7 0 & l t ; / S h a p e R o t a t e A n g l e & g t ; & l t ; W i d t h & g t ; 1 6 & l t ; / W i d t h & g t ; & l t ; / a : V a l u e & g t ; & l t ; / a : K e y V a l u e O f D i a g r a m O b j e c t K e y a n y T y p e z b w N T n L X & g t ; & l t ; a : K e y V a l u e O f D i a g r a m O b j e c t K e y a n y T y p e z b w N T n L X & g t ; & l t ; a : K e y & g t ; & l t ; K e y & g t ; R e l a t i o n s h i p s \ & a m p ; l t ; T a b l e s \ M e r g e 1 \ C o l u m n s \ B r a n c h   N a m e & a m p ; g t ; - & a m p ; l t ; T a b l e s \ D i m   B r a n c h \ C o l u m n s \ B r a n c h   N a m e & a m p ; g t ; \ C r o s s F i l t e r & l t ; / K e y & g t ; & l t ; / a : K e y & g t ; & l t ; a : V a l u e   i : t y p e = " D i a g r a m D i s p l a y L i n k C r o s s F i l t e r V i e w S t a t e " & g t ; & l t ; P o i n t s   x m l n s : b = " h t t p : / / s c h e m a s . d a t a c o n t r a c t . o r g / 2 0 0 4 / 0 7 / S y s t e m . W i n d o w s " & g t ; & l t ; b : P o i n t & g t ; & l t ; b : _ x & g t ; 8 2 9 . 6 1 5 2 4 2 & l t ; / b : _ x & g t ; & l t ; b : _ y & g t ; 1 5 2 . 6 & l t ; / b : _ y & g t ; & l t ; / b : P o i n t & g t ; & l t ; b : P o i n t & g t ; & l t ; b : _ x & g t ; 8 2 9 . 6 1 5 2 4 2 & l t ; / b : _ x & g t ; & l t ; b : _ y & g t ; - 2 2 . 5 & l t ; / b : _ y & g t ; & l t ; / b : P o i n t & g t ; & l t ; b : P o i n t & g t ; & l t ; b : _ x & g t ; 8 2 7 . 6 1 5 2 4 2 & l t ; / b : _ x & g t ; & l t ; b : _ y & g t ; - 2 4 . 5 & l t ; / b : _ y & g t ; & l t ; / b : P o i n t & g t ; & l t ; b : P o i n t & g t ; & l t ; b : _ x & g t ; 1 3 7 . 6 & l t ; / b : _ x & g t ; & l t ; b : _ y & g t ; - 2 4 . 5 & l t ; / b : _ y & g t ; & l t ; / b : P o i n t & g t ; & l t ; b : P o i n t & g t ; & l t ; b : _ x & g t ; 1 3 5 . 6 & l t ; / b : _ x & g t ; & l t ; b : _ y & g t ; - 2 2 . 5 & l t ; / b : _ y & g t ; & l t ; / b : P o i n t & g t ; & l t ; b : P o i n t & g t ; & l t ; b : _ x & g t ; 1 3 5 . 6 & l t ; / b : _ x & g t ; & l t ; b : _ y & g t ; - 1 5 . 9 9 9 9 9 9 9 9 9 9 9 9 9 4 8 & l t ; / b : _ y & g t ; & l t ; / b : P o i n t & g t ; & l t ; / P o i n t s & g t ; & l t ; / a : V a l u e & g t ; & l t ; / a : K e y V a l u e O f D i a g r a m O b j e c t K e y a n y T y p e z b w N T n L X & g t ; & l t ; / V i e w S t a t e s & g t ; & l t ; / D i a g r a m M a n a g e r . S e r i a l i z a b l e D i a g r a m & g t ; & l t ; D i a g r a m M a n a g e r . S e r i a l i z a b l e D i a g r a m & g t ; & l t ; A d a p t e r   i : t y p e = " M e a s u r e D i a g r a m S a n d b o x A d a p t e r " & g t ; & l t ; T a b l e N a m e & g t ; D i m   B r a n c h & l t ; / T a b l e N a m e & g t ; & l t ; / A d a p t e r & g t ; & l t ; D i a g r a m T y p e & g t ; M e a s u r e D i a g r a m & l t ; / D i a g r a m T y p e & g t ; & l t ; D i s p l a y C o n t e x t 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 i : t y p e = " S a n d b o x E d i t o r M e a s u r e G r i d K e y " & g t ; & l t ; T a b l e N a m e & g t ; D i m   B r a n c h & l t ; / T a b l e N a m e & g t ; & l t ; / K e y & g t ; & l t ; M a i n t a i n e r 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 r e a d o n l y & l t ; / K e y & g t ; & l t ; / D i a g r a m O b j e c t K e y & g t ; & l t ; D i a g r a m O b j e c t K e y & g t ; & l t ; K e y & g t ; C o l u m n s \ B r a n c h   N a m e & l t ; / K e y & g t ; & l t ; / D i a g r a m O b j e c t K e y & g t ; & l t ; D i a g r a m O b j e c t K e y & g t ; & l t ; K e y & g t ; C o l u m n s \ B a n k   N a m e & l t ; / K e y & g t ; & l t ; / D i a g r a m O b j e c t K e y & g t ; & l t ; D i a g r a m O b j e c t K e y & g t ; & l t ; K e y & g t ; C o l u m n s \ R e g i o n   N a m e & l t ; / K e y & g t ; & l t ; / D i a g r a m O b j e c t K e y & g t ; & l t ; D i a g r a m O b j e c t K e y & g t ; & l t ; K e y & g t ; C o l u m n s \ S t a t e   A b b r & l t ; / K e y & g t ; & l t ; / D i a g r a m O b j e c t K e y & g t ; & l t ; D i a g r a m O b j e c t K e y & g t ; & l t ; K e y & g t ; C o l u m n s \ S t a t e   A b b r . 1 & l t ; / K e y & g t ; & l t ; / D i a g r a m O b j e c t K e y & g t ; & l t ; D i a g r a m O b j e c t K e y & g t ; & l t ; K e y & g t ; C o l u m n s \ S t a t e   N a m e & l t ; / K e y & g t ; & l t ; / D i a g r a m O b j e c t K e y & g t ; & l t ; D i a g r a m O b j e c t K e y & g t ; & l t ; K e y & g t ; C o l u m n s \ C i t y & l t ; / K e y & g t ; & l t ; / D i a g r a m O b j e c t K e y & g t ; & l t ; D i a g r a m O b j e c t K e y & g t ; & l t ; K e y & g t ; C o l u m n s \ C e n t e r   I d & l t ; / K e y & g t ; & l t ; / D i a g r a m O b j e c t K e y & g t ; & l t ; D i a g r a m O b j e c t K e y & g t ; & l t ; K e y & g t ; C o l u m n s \ B H   N a m e & l t ; / K e y & g t ; & l t ; / D i a g r a m O b j e c t K e y & g t ; & l t ; D i a g r a m O b j e c t K e y & g t ; & l t ; K e y & g t ; C o l u m n s \ B r a n c h   P e r f o r m a n c e   C a t e g o r 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B r a n c h   N a m e & l t ; / K e y & g t ; & l t ; / a : K e y & g t ; & l t ; a : V a l u e   i : t y p e = " M e a s u r e G r i d N o d e V i e w S t a t e " & g t ; & l t ; L a y e d O u t & g t ; t r u e & l t ; / L a y e d O u t & g t ; & l t ; / a : V a l u e & g t ; & l t ; / a : K e y V a l u e O f D i a g r a m O b j e c t K e y a n y T y p e z b w N T n L X & g t ; & l t ; a : K e y V a l u e O f D i a g r a m O b j e c t K e y a n y T y p e z b w N T n L X & g t ; & l t ; a : K e y & g t ; & l t ; K e y & g t ; C o l u m n s \ B a n k   N a m e & l t ; / K e y & g t ; & l t ; / a : K e y & g t ; & l t ; a : V a l u e   i : t y p e = " M e a s u r e G r i d N o d e V i e w S t a t e " & g t ; & l t ; C o l u m n & g t ; 1 & l t ; / C o l u m n & g t ; & l t ; L a y e d O u t & g t ; t r u e & l t ; / L a y e d O u t & g t ; & l t ; / a : V a l u e & g t ; & l t ; / a : K e y V a l u e O f D i a g r a m O b j e c t K e y a n y T y p e z b w N T n L X & g t ; & l t ; a : K e y V a l u e O f D i a g r a m O b j e c t K e y a n y T y p e z b w N T n L X & g t ; & l t ; a : K e y & g t ; & l t ; K e y & g t ; C o l u m n s \ R e g i o n   N a m e & l t ; / K e y & g t ; & l t ; / a : K e y & g t ; & l t ; a : V a l u e   i : t y p e = " M e a s u r e G r i d N o d e V i e w S t a t e " & g t ; & l t ; C o l u m n & g t ; 2 & l t ; / C o l u m n & g t ; & l t ; L a y e d O u t & g t ; t r u e & l t ; / L a y e d O u t & g t ; & l t ; / a : V a l u e & g t ; & l t ; / a : K e y V a l u e O f D i a g r a m O b j e c t K e y a n y T y p e z b w N T n L X & g t ; & l t ; a : K e y V a l u e O f D i a g r a m O b j e c t K e y a n y T y p e z b w N T n L X & g t ; & l t ; a : K e y & g t ; & l t ; K e y & g t ; C o l u m n s \ S t a t e   A b b r & l t ; / K e y & g t ; & l t ; / a : K e y & g t ; & l t ; a : V a l u e   i : t y p e = " M e a s u r e G r i d N o d e V i e w S t a t e " & g t ; & l t ; C o l u m n & g t ; 3 & l t ; / C o l u m n & g t ; & l t ; L a y e d O u t & g t ; t r u e & l t ; / L a y e d O u t & g t ; & l t ; / a : V a l u e & g t ; & l t ; / a : K e y V a l u e O f D i a g r a m O b j e c t K e y a n y T y p e z b w N T n L X & g t ; & l t ; a : K e y V a l u e O f D i a g r a m O b j e c t K e y a n y T y p e z b w N T n L X & g t ; & l t ; a : K e y & g t ; & l t ; K e y & g t ; C o l u m n s \ S t a t e   A b b r . 1 & l t ; / K e y & g t ; & l t ; / a : K e y & g t ; & l t ; a : V a l u e   i : t y p e = " M e a s u r e G r i d N o d e V i e w S t a t e " & g t ; & l t ; C o l u m n & g t ; 4 & l t ; / C o l u m n & g t ; & l t ; L a y e d O u t & g t ; t r u e & l t ; / L a y e d O u t & g t ; & l t ; / a : V a l u e & g t ; & l t ; / a : K e y V a l u e O f D i a g r a m O b j e c t K e y a n y T y p e z b w N T n L X & g t ; & l t ; a : K e y V a l u e O f D i a g r a m O b j e c t K e y a n y T y p e z b w N T n L X & g t ; & l t ; a : K e y & g t ; & l t ; K e y & g t ; C o l u m n s \ S t a t e   N a m e & l t ; / K e y & g t ; & l t ; / a : K e y & g t ; & l t ; a : V a l u e   i : t y p e = " M e a s u r e G r i d N o d e V i e w S t a t e " & g t ; & l t ; C o l u m n & g t ; 5 & l t ; / C o l u m n & g t ; & l t ; L a y e d O u t & g t ; t r u e & l t ; / L a y e d O u t & g t ; & l t ; / a : V a l u e & g t ; & l t ; / a : K e y V a l u e O f D i a g r a m O b j e c t K e y a n y T y p e z b w N T n L X & g t ; & l t ; a : K e y V a l u e O f D i a g r a m O b j e c t K e y a n y T y p e z b w N T n L X & g t ; & l t ; a : K e y & g t ; & l t ; K e y & g t ; C o l u m n s \ C i t y & l t ; / K e y & g t ; & l t ; / a : K e y & g t ; & l t ; a : V a l u e   i : t y p e = " M e a s u r e G r i d N o d e V i e w S t a t e " & g t ; & l t ; C o l u m n & g t ; 6 & l t ; / C o l u m n & g t ; & l t ; L a y e d O u t & g t ; t r u e & l t ; / L a y e d O u t & g t ; & l t ; / a : V a l u e & g t ; & l t ; / a : K e y V a l u e O f D i a g r a m O b j e c t K e y a n y T y p e z b w N T n L X & g t ; & l t ; a : K e y V a l u e O f D i a g r a m O b j e c t K e y a n y T y p e z b w N T n L X & g t ; & l t ; a : K e y & g t ; & l t ; K e y & g t ; C o l u m n s \ C e n t e r   I d & l t ; / K e y & g t ; & l t ; / a : K e y & g t ; & l t ; a : V a l u e   i : t y p e = " M e a s u r e G r i d N o d e V i e w S t a t e " & g t ; & l t ; C o l u m n & g t ; 7 & l t ; / C o l u m n & g t ; & l t ; L a y e d O u t & g t ; t r u e & l t ; / L a y e d O u t & g t ; & l t ; / a : V a l u e & g t ; & l t ; / a : K e y V a l u e O f D i a g r a m O b j e c t K e y a n y T y p e z b w N T n L X & g t ; & l t ; a : K e y V a l u e O f D i a g r a m O b j e c t K e y a n y T y p e z b w N T n L X & g t ; & l t ; a : K e y & g t ; & l t ; K e y & g t ; C o l u m n s \ B H   N a m e & l t ; / K e y & g t ; & l t ; / a : K e y & g t ; & l t ; a : V a l u e   i : t y p e = " M e a s u r e G r i d N o d e V i e w S t a t e " & g t ; & l t ; C o l u m n & g t ; 8 & l t ; / C o l u m n & g t ; & l t ; L a y e d O u t & g t ; t r u e & l t ; / L a y e d O u t & g t ; & l t ; / a : V a l u e & g t ; & l t ; / a : K e y V a l u e O f D i a g r a m O b j e c t K e y a n y T y p e z b w N T n L X & g t ; & l t ; a : K e y V a l u e O f D i a g r a m O b j e c t K e y a n y T y p e z b w N T n L X & g t ; & l t ; a : K e y & g t ; & l t ; K e y & g t ; C o l u m n s \ B r a n c h   P e r f o r m a n c e   C a t e g o r y & l t ; / K e y & g t ; & l t ; / a : K e y & g t ; & l t ; a : V a l u e   i : t y p e = " M e a s u r e G r i d N o d e V i e w S t a t e " & g t ; & l t ; C o l u m n & g t ; 9 & l t ; / C o l u m n & g t ; & l t ; L a y e d O u t & g t ; t r u e & l t ; / L a y e d O u t & g t ; & l t ; / a : V a l u e & g t ; & l t ; / a : K e y V a l u e O f D i a g r a m O b j e c t K e y a n y T y p e z b w N T n L X & g t ; & l t ; / V i e w S t a t e s & g t ; & l t ; / D i a g r a m M a n a g e r . S e r i a l i z a b l e D i a g r a m & g t ; & l t ; D i a g r a m M a n a g e r . S e r i a l i z a b l e D i a g r a m & g t ; & l t ; A d a p t e r   i : t y p e = " M e a s u r e D i a g r a m S a n d b o x A d a p t e r " & g t ; & l t ; T a b l e N a m e & g t ; M e r g 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 i : t y p e = " S a n d b o x E d i t o r M e a s u r e G r i d K e y " & g t ; & l t ; T a b l e N a m e & g t ; M e r g e 1 & l t ; / T a b l e N a m e & g t ; & l t ; / K e y & g t ; & l t ; M a i n t a i n e r 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 L o a n   A m o u n t & l t ; / K e y & g t ; & l t ; / D i a g r a m O b j e c t K e y & g t ; & l t ; D i a g r a m O b j e c t K e y & g t ; & l t ; K e y & g t ; M e a s u r e s \ S u m   o f   L o a n   A m o u n t \ T a g I n f o \ F o r m u l a & l t ; / K e y & g t ; & l t ; / D i a g r a m O b j e c t K e y & g t ; & l t ; D i a g r a m O b j e c t K e y & g t ; & l t ; K e y & g t ; M e a s u r e s \ S u m   o f   L o a n   A m o u n t \ T a g I n f o \ V a l u e & l t ; / K e y & g t ; & l t ; / D i a g r a m O b j e c t K e y & g t ; & l t ; D i a g r a m O b j e c t K e y & g t ; & l t ; K e y & g t ; M e a s u r e s \ S u m   o f   F u n d e d   A m o u n t & l t ; / K e y & g t ; & l t ; / D i a g r a m O b j e c t K e y & g t ; & l t ; D i a g r a m O b j e c t K e y & g t ; & l t ; K e y & g t ; M e a s u r e s \ S u m   o f   F u n d e d   A m o u n t \ T a g I n f o \ F o r m u l a & l t ; / K e y & g t ; & l t ; / D i a g r a m O b j e c t K e y & g t ; & l t ; D i a g r a m O b j e c t K e y & g t ; & l t ; K e y & g t ; M e a s u r e s \ S u m   o f   F u n d e d   A m o u n t \ T a g I n f o \ V a l u e & l t ; / K e y & g t ; & l t ; / D i a g r a m O b j e c t K e y & g t ; & l t ; D i a g r a m O b j e c t K e y & g t ; & l t ; K e y & g t ; M e a s u r e s \ S u m   o f   F u n d e d   A m o u n t   I n v & l t ; / K e y & g t ; & l t ; / D i a g r a m O b j e c t K e y & g t ; & l t ; D i a g r a m O b j e c t K e y & g t ; & l t ; K e y & g t ; M e a s u r e s \ S u m   o f   F u n d e d   A m o u n t   I n v \ T a g I n f o \ F o r m u l a & l t ; / K e y & g t ; & l t ; / D i a g r a m O b j e c t K e y & g t ; & l t ; D i a g r a m O b j e c t K e y & g t ; & l t ; K e y & g t ; M e a s u r e s \ S u m   o f   F u n d e d   A m o u n t   I n v \ T a g I n f o \ V a l u e & l t ; / K e y & g t ; & l t ; / D i a g r a m O b j e c t K e y & g t ; & l t ; D i a g r a m O b j e c t K e y & g t ; & l t ; K e y & g t ; M e a s u r e s \ S u m   o f   F a c t   R e p a y m e n t . T o t a l   F e e s & l t ; / K e y & g t ; & l t ; / D i a g r a m O b j e c t K e y & g t ; & l t ; D i a g r a m O b j e c t K e y & g t ; & l t ; K e y & g t ; M e a s u r e s \ S u m   o f   F a c t   R e p a y m e n t . T o t a l   F e e s \ T a g I n f o \ F o r m u l a & l t ; / K e y & g t ; & l t ; / D i a g r a m O b j e c t K e y & g t ; & l t ; D i a g r a m O b j e c t K e y & g t ; & l t ; K e y & g t ; M e a s u r e s \ S u m   o f   F a c t   R e p a y m e n t . T o t a l   F e e s \ T a g I n f o \ V a l u e & l t ; / K e y & g t ; & l t ; / D i a g r a m O b j e c t K e y & g t ; & l t ; D i a g r a m O b j e c t K e y & g t ; & l t ; K e y & g t ; M e a s u r e s \ S u m   o f   F a c t   R e p a y m e n t . D e l i n q   2   Y r s & l t ; / K e y & g t ; & l t ; / D i a g r a m O b j e c t K e y & g t ; & l t ; D i a g r a m O b j e c t K e y & g t ; & l t ; K e y & g t ; M e a s u r e s \ S u m   o f   F a c t   R e p a y m e n t . D e l i n q   2   Y r s \ T a g I n f o \ F o r m u l a & l t ; / K e y & g t ; & l t ; / D i a g r a m O b j e c t K e y & g t ; & l t ; D i a g r a m O b j e c t K e y & g t ; & l t ; K e y & g t ; M e a s u r e s \ S u m   o f   F a c t   R e p a y m e n t . D e l i n q   2   Y r s \ T a g I n f o \ V a l u e & l t ; / K e y & g t ; & l t ; / D i a g r a m O b j e c t K e y & g t ; & l t ; D i a g r a m O b j e c t K e y & g t ; & l t ; K e y & g t ; M e a s u r e s \ S u m   o f   F a c t   R e p a y m e n t . T o t a l   P y m n t & l t ; / K e y & g t ; & l t ; / D i a g r a m O b j e c t K e y & g t ; & l t ; D i a g r a m O b j e c t K e y & g t ; & l t ; K e y & g t ; M e a s u r e s \ S u m   o f   F a c t   R e p a y m e n t . T o t a l   P y m n t \ T a g I n f o \ F o r m u l a & l t ; / K e y & g t ; & l t ; / D i a g r a m O b j e c t K e y & g t ; & l t ; D i a g r a m O b j e c t K e y & g t ; & l t ; K e y & g t ; M e a s u r e s \ S u m   o f   F a c t   R e p a y m e n t . T o t a l   P y m n t \ T a g I n f o \ V a l u e & l t ; / K e y & g t ; & l t ; / D i a g r a m O b j e c t K e y & g t ; & l t ; D i a g r a m O b j e c t K e y & g t ; & l t ; K e y & g t ; M e a s u r e s \ S u m   o f   F a c t   R e p a y m e n t . T o t a l   R e c   P r n c p & l t ; / K e y & g t ; & l t ; / D i a g r a m O b j e c t K e y & g t ; & l t ; D i a g r a m O b j e c t K e y & g t ; & l t ; K e y & g t ; M e a s u r e s \ S u m   o f   F a c t   R e p a y m e n t . T o t a l   R e c   P r n c p \ T a g I n f o \ F o r m u l a & l t ; / K e y & g t ; & l t ; / D i a g r a m O b j e c t K e y & g t ; & l t ; D i a g r a m O b j e c t K e y & g t ; & l t ; K e y & g t ; M e a s u r e s \ S u m   o f   F a c t   R e p a y m e n t . T o t a l   R e c   P r n c p \ T a g I n f o \ V a l u e & l t ; / K e y & g t ; & l t ; / D i a g r a m O b j e c t K e y & g t ; & l t ; D i a g r a m O b j e c t K e y & g t ; & l t ; K e y & g t ; M e a s u r e s \ S u m   o f   D i m   P r o d u c t . 1 . I n t   R a t e & l t ; / K e y & g t ; & l t ; / D i a g r a m O b j e c t K e y & g t ; & l t ; D i a g r a m O b j e c t K e y & g t ; & l t ; K e y & g t ; M e a s u r e s \ S u m   o f   D i m   P r o d u c t . 1 . I n t   R a t e \ T a g I n f o \ F o r m u l a & l t ; / K e y & g t ; & l t ; / D i a g r a m O b j e c t K e y & g t ; & l t ; D i a g r a m O b j e c t K e y & g t ; & l t ; K e y & g t ; M e a s u r e s \ S u m   o f   D i m   P r o d u c t . 1 . I n t   R a t e \ T a g I n f o \ V a l u e & l t ; / K e y & g t ; & l t ; / D i a g r a m O b j e c t K e y & g t ; & l t ; D i a g r a m O b j e c t K e y & g t ; & l t ; K e y & g t ; C o l u m n s \ A c c o u n t   I D & l t ; / K e y & g t ; & l t ; / D i a g r a m O b j e c t K e y & g t ; & l t ; D i a g r a m O b j e c t K e y & g t ; & l t ; K e y & g t ; C o l u m n s \ C l i e n t   i d & l t ; / K e y & g t ; & l t ; / D i a g r a m O b j e c t K e y & g t ; & l t ; D i a g r a m O b j e c t K e y & g t ; & l t ; K e y & g t ; C o l u m n s \ B r a n c h   N a m e & l t ; / K e y & g t ; & l t ; / D i a g r a m O b j e c t K e y & g t ; & l t ; D i a g r a m O b j e c t K e y & g t ; & l t ; K e y & g t ; C o l u m n s \ P r o d u c t   I d & l t ; / K e y & g t ; & l t ; / D i a g r a m O b j e c t K e y & g t ; & l t ; D i a g r a m O b j e c t K e y & g t ; & l t ; K e y & g t ; C o l u m n s \ L o a n   A m o u n t & l t ; / K e y & g t ; & l t ; / D i a g r a m O b j e c t K e y & g t ; & l t ; D i a g r a m O b j e c t K e y & g t ; & l t ; K e y & g t ; C o l u m n s \ F u n d e d   A m o u n t & l t ; / K e y & g t ; & l t ; / D i a g r a m O b j e c t K e y & g t ; & l t ; D i a g r a m O b j e c t K e y & g t ; & l t ; K e y & g t ; C o l u m n s \ F u n d e d   A m o u n t   I n v & l t ; / K e y & g t ; & l t ; / D i a g r a m O b j e c t K e y & g t ; & l t ; D i a g r a m O b j e c t K e y & g t ; & l t ; K e y & g t ; C o l u m n s \ D i s b u r s e m e n t   D a t e & l t ; / K e y & g t ; & l t ; / D i a g r a m O b j e c t K e y & g t ; & l t ; D i a g r a m O b j e c t K e y & g t ; & l t ; K e y & g t ; C o l u m n s \ L o a n   S t a t u s & l t ; / K e y & g t ; & l t ; / D i a g r a m O b j e c t K e y & g t ; & l t ; D i a g r a m O b j e c t K e y & g t ; & l t ; K e y & g t ; C o l u m n s \ R e p a y m e n t   T y p e & l t ; / K e y & g t ; & l t ; / D i a g r a m O b j e c t K e y & g t ; & l t ; D i a g r a m O b j e c t K e y & g t ; & l t ; K e y & g t ; C o l u m n s \ D i m   P r o d u c t . 1 . P r o d u c t   I d & l t ; / K e y & g t ; & l t ; / D i a g r a m O b j e c t K e y & g t ; & l t ; D i a g r a m O b j e c t K e y & g t ; & l t ; K e y & g t ; C o l u m n s \ D i m   P r o d u c t . 1 . P u r p o s e   C a t e g o r y & l t ; / K e y & g t ; & l t ; / D i a g r a m O b j e c t K e y & g t ; & l t ; D i a g r a m O b j e c t K e y & g t ; & l t ; K e y & g t ; C o l u m n s \ D i m   P r o d u c t . 1 . T e r m & l t ; / K e y & g t ; & l t ; / D i a g r a m O b j e c t K e y & g t ; & l t ; D i a g r a m O b j e c t K e y & g t ; & l t ; K e y & g t ; C o l u m n s \ D i m   P r o d u c t . 1 . I n t   R a t e & l t ; / K e y & g t ; & l t ; / D i a g r a m O b j e c t K e y & g t ; & l t ; D i a g r a m O b j e c t K e y & g t ; & l t ; K e y & g t ; C o l u m n s \ D i m   P r o d u c t . 1 . G r a d e & l t ; / K e y & g t ; & l t ; / D i a g r a m O b j e c t K e y & g t ; & l t ; D i a g r a m O b j e c t K e y & g t ; & l t ; K e y & g t ; C o l u m n s \ D i m   P r o d u c t . 1 . S u b   G r a d e & l t ; / K e y & g t ; & l t ; / D i a g r a m O b j e c t K e y & g t ; & l t ; D i a g r a m O b j e c t K e y & g t ; & l t ; K e y & g t ; C o l u m n s \ Y e a r & l t ; / K e y & g t ; & l t ; / D i a g r a m O b j e c t K e y & g t ; & l t ; D i a g r a m O b j e c t K e y & g t ; & l t ; K e y & g t ; C o l u m n s \ D a y   N a m e & l t ; / K e y & g t ; & l t ; / D i a g r a m O b j e c t K e y & g t ; & l t ; D i a g r a m O b j e c t K e y & g t ; & l t ; K e y & g t ; C o l u m n s \ D a y & l t ; / K e y & g t ; & l t ; / D i a g r a m O b j e c t K e y & g t ; & l t ; D i a g r a m O b j e c t K e y & g t ; & l t ; K e y & g t ; C o l u m n s \ M o n t h & l t ; / K e y & g t ; & l t ; / D i a g r a m O b j e c t K e y & g t ; & l t ; D i a g r a m O b j e c t K e y & g t ; & l t ; K e y & g t ; C o l u m n s \ F a c t   R e p a y m e n t . A c c o u n t   I D & l t ; / K e y & g t ; & l t ; / D i a g r a m O b j e c t K e y & g t ; & l t ; D i a g r a m O b j e c t K e y & g t ; & l t ; K e y & g t ; C o l u m n s \ F a c t   R e p a y m e n t . T o t a l   P y m n t & l t ; / K e y & g t ; & l t ; / D i a g r a m O b j e c t K e y & g t ; & l t ; D i a g r a m O b j e c t K e y & g t ; & l t ; K e y & g t ; C o l u m n s \ F a c t   R e p a y m e n t . T o t a l   P y m n t   i n v & l t ; / K e y & g t ; & l t ; / D i a g r a m O b j e c t K e y & g t ; & l t ; D i a g r a m O b j e c t K e y & g t ; & l t ; K e y & g t ; C o l u m n s \ F a c t   R e p a y m e n t . T o t a l   R e c   P r n c p & l t ; / K e y & g t ; & l t ; / D i a g r a m O b j e c t K e y & g t ; & l t ; D i a g r a m O b j e c t K e y & g t ; & l t ; K e y & g t ; C o l u m n s \ F a c t   R e p a y m e n t . T o t a l   F e e s & l t ; / K e y & g t ; & l t ; / D i a g r a m O b j e c t K e y & g t ; & l t ; D i a g r a m O b j e c t K e y & g t ; & l t ; K e y & g t ; C o l u m n s \ F a c t   R e p a y m e n t . T o t a l   R r e c   i n t & l t ; / K e y & g t ; & l t ; / D i a g r a m O b j e c t K e y & g t ; & l t ; D i a g r a m O b j e c t K e y & g t ; & l t ; K e y & g t ; C o l u m n s \ F a c t   R e p a y m e n t . I s   D e l i n q u e n t   L o a n & l t ; / K e y & g t ; & l t ; / D i a g r a m O b j e c t K e y & g t ; & l t ; D i a g r a m O b j e c t K e y & g t ; & l t ; K e y & g t ; C o l u m n s \ F a c t   R e p a y m e n t . I s   D e f a u l t   L o a n & l t ; / K e y & g t ; & l t ; / D i a g r a m O b j e c t K e y & g t ; & l t ; D i a g r a m O b j e c t K e y & g t ; & l t ; K e y & g t ; C o l u m n s \ F a c t   R e p a y m e n t . D e l i n q   2   Y r s & l t ; / K e y & g t ; & l t ; / D i a g r a m O b j e c t K e y & g t ; & l t ; D i a g r a m O b j e c t K e y & g t ; & l t ; K e y & g t ; C o l u m n s \ F a c t   R e p a y m e n t . R e p a y m e n t   B e h a v i o r & l t ; / K e y & g t ; & l t ; / D i a g r a m O b j e c t K e y & g t ; & l t ; D i a g r a m O b j e c t K e y & g t ; & l t ; K e y & g t ; C o l u m n s \ D i m   B r a n c h . B r a n c h   N a m e & l t ; / K e y & g t ; & l t ; / D i a g r a m O b j e c t K e y & g t ; & l t ; D i a g r a m O b j e c t K e y & g t ; & l t ; K e y & g t ; C o l u m n s \ D i m   B r a n c h . B a n k   N a m e & l t ; / K e y & g t ; & l t ; / D i a g r a m O b j e c t K e y & g t ; & l t ; D i a g r a m O b j e c t K e y & g t ; & l t ; K e y & g t ; C o l u m n s \ D i m   B r a n c h . R e g i o n   N a m e & l t ; / K e y & g t ; & l t ; / D i a g r a m O b j e c t K e y & g t ; & l t ; D i a g r a m O b j e c t K e y & g t ; & l t ; K e y & g t ; C o l u m n s \ D i m   B r a n c h . S t a t e   A b b r & l t ; / K e y & g t ; & l t ; / D i a g r a m O b j e c t K e y & g t ; & l t ; D i a g r a m O b j e c t K e y & g t ; & l t ; K e y & g t ; C o l u m n s \ D i m   B r a n c h . S t a t e   A b b r . 1 & l t ; / K e y & g t ; & l t ; / D i a g r a m O b j e c t K e y & g t ; & l t ; D i a g r a m O b j e c t K e y & g t ; & l t ; K e y & g t ; C o l u m n s \ D i m   B r a n c h . S t a t e   N a m e & l t ; / K e y & g t ; & l t ; / D i a g r a m O b j e c t K e y & g t ; & l t ; D i a g r a m O b j e c t K e y & g t ; & l t ; K e y & g t ; C o l u m n s \ D i m   B r a n c h . C i t y & l t ; / K e y & g t ; & l t ; / D i a g r a m O b j e c t K e y & g t ; & l t ; D i a g r a m O b j e c t K e y & g t ; & l t ; K e y & g t ; C o l u m n s \ D i m   B r a n c h . C e n t e r   I d & l t ; / K e y & g t ; & l t ; / D i a g r a m O b j e c t K e y & g t ; & l t ; D i a g r a m O b j e c t K e y & g t ; & l t ; K e y & g t ; C o l u m n s \ D i m   B r a n c h . B H   N a m e & l t ; / K e y & g t ; & l t ; / D i a g r a m O b j e c t K e y & g t ; & l t ; D i a g r a m O b j e c t K e y & g t ; & l t ; K e y & g t ; C o l u m n s \ D i m   B r a n c h . B r a n c h   P e r f o r m a n c e   C a t e g o r y & l t ; / K e y & g t ; & l t ; / D i a g r a m O b j e c t K e y & g t ; & l t ; D i a g r a m O b j e c t K e y & g t ; & l t ; K e y & g t ; C o l u m n s \ D i m   C l i e n t . C l i e n t   i d & l t ; / K e y & g t ; & l t ; / D i a g r a m O b j e c t K e y & g t ; & l t ; D i a g r a m O b j e c t K e y & g t ; & l t ; K e y & g t ; C o l u m n s \ D i m   C l i e n t . C l i e n t   N a m e & l t ; / K e y & g t ; & l t ; / D i a g r a m O b j e c t K e y & g t ; & l t ; D i a g r a m O b j e c t K e y & g t ; & l t ; K e y & g t ; C o l u m n s \ D i m   C l i e n t . G e n d e r & l t ; / K e y & g t ; & l t ; / D i a g r a m O b j e c t K e y & g t ; & l t ; D i a g r a m O b j e c t K e y & g t ; & l t ; K e y & g t ; C o l u m n s \ D i m   C l i e n t . A g e & l t ; / K e y & g t ; & l t ; / D i a g r a m O b j e c t K e y & g t ; & l t ; D i a g r a m O b j e c t K e y & g t ; & l t ; K e y & g t ; C o l u m n s \ D i m   C l i e n t . A g e   _ T & l t ; / K e y & g t ; & l t ; / D i a g r a m O b j e c t K e y & g t ; & l t ; D i a g r a m O b j e c t K e y & g t ; & l t ; K e y & g t ; C o l u m n s \ D i m   C l i e n t . D a t e o f   B i r t h & l t ; / K e y & g t ; & l t ; / D i a g r a m O b j e c t K e y & g t ; & l t ; D i a g r a m O b j e c t K e y & g t ; & l t ; K e y & g t ; C o l u m n s \ D i m   C l i e n t . C a s t e & l t ; / K e y & g t ; & l t ; / D i a g r a m O b j e c t K e y & g t ; & l t ; D i a g r a m O b j e c t K e y & g t ; & l t ; K e y & g t ; C o l u m n s \ D i m   C l i e n t . R e l i g i o n & l t ; / K e y & g t ; & l t ; / D i a g r a m O b j e c t K e y & g t ; & l t ; D i a g r a m O b j e c t K e y & g t ; & l t ; K e y & g t ; C o l u m n s \ D i m   C l i e n t . H o m e   O w n e r s h i p & l t ; / K e y & g t ; & l t ; / D i a g r a m O b j e c t K e y & g t ; & l t ; D i a g r a m O b j e c t K e y & g t ; & l t ; K e y & g t ; C o l u m n s \ D i m   C l i e n t . C l i e n t   I n c o m e   R a n g e & l t ; / K e y & g t ; & l t ; / D i a g r a m O b j e c t K e y & g t ; & l t ; D i a g r a m O b j e c t K e y & g t ; & l t ; K e y & g t ; C o l u m n s \ D i m   C l i e n t . E m p l o y m e n t   T y p e & l t ; / K e y & g t ; & l t ; / D i a g r a m O b j e c t K e y & g t ; & l t ; D i a g r a m O b j e c t K e y & g t ; & l t ; K e y & g t ; C o l u m n s \ D i m   C l i e n t . C r e d i t   S c o r e & l t ; / K e y & g t ; & l t ; / D i a g r a m O b j e c t K e y & g t ; & l t ; D i a g r a m O b j e c t K e y & g t ; & l t ; K e y & g t ; L i n k s \ & a m p ; l t ; C o l u m n s \ S u m   o f   L o a n   A m o u n t & a m p ; g t ; - & a m p ; l t ; M e a s u r e s \ L o a n   A m o u n t & a m p ; g t ; & l t ; / K e y & g t ; & l t ; / D i a g r a m O b j e c t K e y & g t ; & l t ; D i a g r a m O b j e c t K e y & g t ; & l t ; K e y & g t ; L i n k s \ & a m p ; l t ; C o l u m n s \ S u m   o f   L o a n   A m o u n t & a m p ; g t ; - & a m p ; l t ; M e a s u r e s \ L o a n   A m o u n t & a m p ; g t ; \ C O L U M N & l t ; / K e y & g t ; & l t ; / D i a g r a m O b j e c t K e y & g t ; & l t ; D i a g r a m O b j e c t K e y & g t ; & l t ; K e y & g t ; L i n k s \ & a m p ; l t ; C o l u m n s \ S u m   o f   L o a n   A m o u n t & a m p ; g t ; - & a m p ; l t ; M e a s u r e s \ L o a n   A m o u n t & a m p ; g t ; \ M E A S U R E & l t ; / K e y & g t ; & l t ; / D i a g r a m O b j e c t K e y & g t ; & l t ; D i a g r a m O b j e c t K e y & g t ; & l t ; K e y & g t ; L i n k s \ & a m p ; l t ; C o l u m n s \ S u m   o f   F u n d e d   A m o u n t & a m p ; g t ; - & a m p ; l t ; M e a s u r e s \ F u n d e d   A m o u n t & a m p ; g t ; & l t ; / K e y & g t ; & l t ; / D i a g r a m O b j e c t K e y & g t ; & l t ; D i a g r a m O b j e c t K e y & g t ; & l t ; K e y & g t ; L i n k s \ & a m p ; l t ; C o l u m n s \ S u m   o f   F u n d e d   A m o u n t & a m p ; g t ; - & a m p ; l t ; M e a s u r e s \ F u n d e d   A m o u n t & a m p ; g t ; \ C O L U M N & l t ; / K e y & g t ; & l t ; / D i a g r a m O b j e c t K e y & g t ; & l t ; D i a g r a m O b j e c t K e y & g t ; & l t ; K e y & g t ; L i n k s \ & a m p ; l t ; C o l u m n s \ S u m   o f   F u n d e d   A m o u n t & a m p ; g t ; - & a m p ; l t ; M e a s u r e s \ F u n d e d   A m o u n t & a m p ; g t ; \ M E A S U R E & l t ; / K e y & g t ; & l t ; / D i a g r a m O b j e c t K e y & g t ; & l t ; D i a g r a m O b j e c t K e y & g t ; & l t ; K e y & g t ; L i n k s \ & a m p ; l t ; C o l u m n s \ S u m   o f   F u n d e d   A m o u n t   I n v & a m p ; g t ; - & a m p ; l t ; M e a s u r e s \ F u n d e d   A m o u n t   I n v & a m p ; g t ; & l t ; / K e y & g t ; & l t ; / D i a g r a m O b j e c t K e y & g t ; & l t ; D i a g r a m O b j e c t K e y & g t ; & l t ; K e y & g t ; L i n k s \ & a m p ; l t ; C o l u m n s \ S u m   o f   F u n d e d   A m o u n t   I n v & a m p ; g t ; - & a m p ; l t ; M e a s u r e s \ F u n d e d   A m o u n t   I n v & a m p ; g t ; \ C O L U M N & l t ; / K e y & g t ; & l t ; / D i a g r a m O b j e c t K e y & g t ; & l t ; D i a g r a m O b j e c t K e y & g t ; & l t ; K e y & g t ; L i n k s \ & a m p ; l t ; C o l u m n s \ S u m   o f   F u n d e d   A m o u n t   I n v & a m p ; g t ; - & a m p ; l t ; M e a s u r e s \ F u n d e d   A m o u n t   I n v & a m p ; g t ; \ M E A S U R E & l t ; / K e y & g t ; & l t ; / D i a g r a m O b j e c t K e y & g t ; & l t ; D i a g r a m O b j e c t K e y & g t ; & l t ; K e y & g t ; L i n k s \ & a m p ; l t ; C o l u m n s \ S u m   o f   F a c t   R e p a y m e n t . T o t a l   F e e s & a m p ; g t ; - & a m p ; l t ; M e a s u r e s \ F a c t   R e p a y m e n t . T o t a l   F e e s & a m p ; g t ; & l t ; / K e y & g t ; & l t ; / D i a g r a m O b j e c t K e y & g t ; & l t ; D i a g r a m O b j e c t K e y & g t ; & l t ; K e y & g t ; L i n k s \ & a m p ; l t ; C o l u m n s \ S u m   o f   F a c t   R e p a y m e n t . T o t a l   F e e s & a m p ; g t ; - & a m p ; l t ; M e a s u r e s \ F a c t   R e p a y m e n t . T o t a l   F e e s & a m p ; g t ; \ C O L U M N & l t ; / K e y & g t ; & l t ; / D i a g r a m O b j e c t K e y & g t ; & l t ; D i a g r a m O b j e c t K e y & g t ; & l t ; K e y & g t ; L i n k s \ & a m p ; l t ; C o l u m n s \ S u m   o f   F a c t   R e p a y m e n t . T o t a l   F e e s & a m p ; g t ; - & a m p ; l t ; M e a s u r e s \ F a c t   R e p a y m e n t . T o t a l   F e e s & a m p ; g t ; \ M E A S U R E & l t ; / K e y & g t ; & l t ; / D i a g r a m O b j e c t K e y & g t ; & l t ; D i a g r a m O b j e c t K e y & g t ; & l t ; K e y & g t ; L i n k s \ & a m p ; l t ; C o l u m n s \ S u m   o f   F a c t   R e p a y m e n t . D e l i n q   2   Y r s & a m p ; g t ; - & a m p ; l t ; M e a s u r e s \ F a c t   R e p a y m e n t . D e l i n q   2   Y r s & a m p ; g t ; & l t ; / K e y & g t ; & l t ; / D i a g r a m O b j e c t K e y & g t ; & l t ; D i a g r a m O b j e c t K e y & g t ; & l t ; K e y & g t ; L i n k s \ & a m p ; l t ; C o l u m n s \ S u m   o f   F a c t   R e p a y m e n t . D e l i n q   2   Y r s & a m p ; g t ; - & a m p ; l t ; M e a s u r e s \ F a c t   R e p a y m e n t . D e l i n q   2   Y r s & a m p ; g t ; \ C O L U M N & l t ; / K e y & g t ; & l t ; / D i a g r a m O b j e c t K e y & g t ; & l t ; D i a g r a m O b j e c t K e y & g t ; & l t ; K e y & g t ; L i n k s \ & a m p ; l t ; C o l u m n s \ S u m   o f   F a c t   R e p a y m e n t . D e l i n q   2   Y r s & a m p ; g t ; - & a m p ; l t ; M e a s u r e s \ F a c t   R e p a y m e n t . D e l i n q   2   Y r s & a m p ; g t ; \ M E A S U R E & l t ; / K e y & g t ; & l t ; / D i a g r a m O b j e c t K e y & g t ; & l t ; D i a g r a m O b j e c t K e y & g t ; & l t ; K e y & g t ; L i n k s \ & a m p ; l t ; C o l u m n s \ S u m   o f   F a c t   R e p a y m e n t . T o t a l   P y m n t & a m p ; g t ; - & a m p ; l t ; M e a s u r e s \ F a c t   R e p a y m e n t . T o t a l   P y m n t & a m p ; g t ; & l t ; / K e y & g t ; & l t ; / D i a g r a m O b j e c t K e y & g t ; & l t ; D i a g r a m O b j e c t K e y & g t ; & l t ; K e y & g t ; L i n k s \ & a m p ; l t ; C o l u m n s \ S u m   o f   F a c t   R e p a y m e n t . T o t a l   P y m n t & a m p ; g t ; - & a m p ; l t ; M e a s u r e s \ F a c t   R e p a y m e n t . T o t a l   P y m n t & a m p ; g t ; \ C O L U M N & l t ; / K e y & g t ; & l t ; / D i a g r a m O b j e c t K e y & g t ; & l t ; D i a g r a m O b j e c t K e y & g t ; & l t ; K e y & g t ; L i n k s \ & a m p ; l t ; C o l u m n s \ S u m   o f   F a c t   R e p a y m e n t . T o t a l   P y m n t & a m p ; g t ; - & a m p ; l t ; M e a s u r e s \ F a c t   R e p a y m e n t . T o t a l   P y m n t & a m p ; g t ; \ M E A S U R E & l t ; / K e y & g t ; & l t ; / D i a g r a m O b j e c t K e y & g t ; & l t ; D i a g r a m O b j e c t K e y & g t ; & l t ; K e y & g t ; L i n k s \ & a m p ; l t ; C o l u m n s \ S u m   o f   F a c t   R e p a y m e n t . T o t a l   R e c   P r n c p & a m p ; g t ; - & a m p ; l t ; M e a s u r e s \ F a c t   R e p a y m e n t . T o t a l   R e c   P r n c p & a m p ; g t ; & l t ; / K e y & g t ; & l t ; / D i a g r a m O b j e c t K e y & g t ; & l t ; D i a g r a m O b j e c t K e y & g t ; & l t ; K e y & g t ; L i n k s \ & a m p ; l t ; C o l u m n s \ S u m   o f   F a c t   R e p a y m e n t . T o t a l   R e c   P r n c p & a m p ; g t ; - & a m p ; l t ; M e a s u r e s \ F a c t   R e p a y m e n t . T o t a l   R e c   P r n c p & a m p ; g t ; \ C O L U M N & l t ; / K e y & g t ; & l t ; / D i a g r a m O b j e c t K e y & g t ; & l t ; D i a g r a m O b j e c t K e y & g t ; & l t ; K e y & g t ; L i n k s \ & a m p ; l t ; C o l u m n s \ S u m   o f   F a c t   R e p a y m e n t . T o t a l   R e c   P r n c p & a m p ; g t ; - & a m p ; l t ; M e a s u r e s \ F a c t   R e p a y m e n t . T o t a l   R e c   P r n c p & a m p ; g t ; \ M E A S U R E & l t ; / K e y & g t ; & l t ; / D i a g r a m O b j e c t K e y & g t ; & l t ; D i a g r a m O b j e c t K e y & g t ; & l t ; K e y & g t ; L i n k s \ & a m p ; l t ; C o l u m n s \ S u m   o f   D i m   P r o d u c t . 1 . I n t   R a t e & a m p ; g t ; - & a m p ; l t ; M e a s u r e s \ D i m   P r o d u c t . 1 . I n t   R a t e & a m p ; g t ; & l t ; / K e y & g t ; & l t ; / D i a g r a m O b j e c t K e y & g t ; & l t ; D i a g r a m O b j e c t K e y & g t ; & l t ; K e y & g t ; L i n k s \ & a m p ; l t ; C o l u m n s \ S u m   o f   D i m   P r o d u c t . 1 . I n t   R a t e & a m p ; g t ; - & a m p ; l t ; M e a s u r e s \ D i m   P r o d u c t . 1 . I n t   R a t e & a m p ; g t ; \ C O L U M N & l t ; / K e y & g t ; & l t ; / D i a g r a m O b j e c t K e y & g t ; & l t ; D i a g r a m O b j e c t K e y & g t ; & l t ; K e y & g t ; L i n k s \ & a m p ; l t ; C o l u m n s \ S u m   o f   D i m   P r o d u c t . 1 . I n t   R a t e & a m p ; g t ; - & a m p ; l t ; M e a s u r e s \ D i m   P r o d u c t . 1 . I n t   R a t e & 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 L o a n   A m o u n t & l t ; / K e y & g t ; & l t ; / a : K e y & g t ; & l t ; a : V a l u e   i : t y p e = " M e a s u r e G r i d N o d e V i e w S t a t e " & g t ; & l t ; C o l u m n & g t ; 4 & l t ; / C o l u m n & g t ; & l t ; L a y e d O u t & g t ; t r u e & l t ; / L a y e d O u t & g t ; & l t ; W a s U I I n v i s i b l e & g t ; t r u e & l t ; / W a s U I I n v i s i b l e & g t ; & l t ; / a : V a l u e & g t ; & l t ; / a : K e y V a l u e O f D i a g r a m O b j e c t K e y a n y T y p e z b w N T n L X & g t ; & l t ; a : K e y V a l u e O f D i a g r a m O b j e c t K e y a n y T y p e z b w N T n L X & g t ; & l t ; a : K e y & g t ; & l t ; K e y & g t ; M e a s u r e s \ S u m   o f   L o a n   A m o u n t \ T a g I n f o \ F o r m u l a & l t ; / K e y & g t ; & l t ; / a : K e y & g t ; & l t ; a : V a l u e   i : t y p e = " M e a s u r e G r i d V i e w S t a t e I D i a g r a m T a g A d d i t i o n a l I n f o " / & g t ; & l t ; / a : K e y V a l u e O f D i a g r a m O b j e c t K e y a n y T y p e z b w N T n L X & g t ; & l t ; a : K e y V a l u e O f D i a g r a m O b j e c t K e y a n y T y p e z b w N T n L X & g t ; & l t ; a : K e y & g t ; & l t ; K e y & g t ; M e a s u r e s \ S u m   o f   L o a n   A m o u n t \ T a g I n f o \ V a l u e & l t ; / K e y & g t ; & l t ; / a : K e y & g t ; & l t ; a : V a l u e   i : t y p e = " M e a s u r e G r i d V i e w S t a t e I D i a g r a m T a g A d d i t i o n a l I n f o " / & g t ; & l t ; / a : K e y V a l u e O f D i a g r a m O b j e c t K e y a n y T y p e z b w N T n L X & g t ; & l t ; a : K e y V a l u e O f D i a g r a m O b j e c t K e y a n y T y p e z b w N T n L X & g t ; & l t ; a : K e y & g t ; & l t ; K e y & g t ; M e a s u r e s \ S u m   o f   F u n d e d   A m o u n t & l t ; / K e y & g t ; & l t ; / a : K e y & g t ; & l t ; a : V a l u e   i : t y p e = " M e a s u r e G r i d N o d e V i e w S t a t e " & g t ; & l t ; C o l u m n & g t ; 5 & l t ; / C o l u m n & g t ; & l t ; L a y e d O u t & g t ; t r u e & l t ; / L a y e d O u t & g t ; & l t ; W a s U I I n v i s i b l e & g t ; t r u e & l t ; / W a s U I I n v i s i b l e & g t ; & l t ; / a : V a l u e & g t ; & l t ; / a : K e y V a l u e O f D i a g r a m O b j e c t K e y a n y T y p e z b w N T n L X & g t ; & l t ; a : K e y V a l u e O f D i a g r a m O b j e c t K e y a n y T y p e z b w N T n L X & g t ; & l t ; a : K e y & g t ; & l t ; K e y & g t ; M e a s u r e s \ S u m   o f   F u n d e d   A m o u n t \ T a g I n f o \ F o r m u l a & l t ; / K e y & g t ; & l t ; / a : K e y & g t ; & l t ; a : V a l u e   i : t y p e = " M e a s u r e G r i d V i e w S t a t e I D i a g r a m T a g A d d i t i o n a l I n f o " / & g t ; & l t ; / a : K e y V a l u e O f D i a g r a m O b j e c t K e y a n y T y p e z b w N T n L X & g t ; & l t ; a : K e y V a l u e O f D i a g r a m O b j e c t K e y a n y T y p e z b w N T n L X & g t ; & l t ; a : K e y & g t ; & l t ; K e y & g t ; M e a s u r e s \ S u m   o f   F u n d e d   A m o u n t \ T a g I n f o \ V a l u e & l t ; / K e y & g t ; & l t ; / a : K e y & g t ; & l t ; a : V a l u e   i : t y p e = " M e a s u r e G r i d V i e w S t a t e I D i a g r a m T a g A d d i t i o n a l I n f o " / & g t ; & l t ; / a : K e y V a l u e O f D i a g r a m O b j e c t K e y a n y T y p e z b w N T n L X & g t ; & l t ; a : K e y V a l u e O f D i a g r a m O b j e c t K e y a n y T y p e z b w N T n L X & g t ; & l t ; a : K e y & g t ; & l t ; K e y & g t ; M e a s u r e s \ S u m   o f   F u n d e d   A m o u n t   I n v & l t ; / K e y & g t ; & l t ; / a : K e y & g t ; & l t ; a : V a l u e   i : t y p e = " M e a s u r e G r i d N o d e V i e w S t a t e " & g t ; & l t ; C o l u m n & g t ; 6 & l t ; / C o l u m n & g t ; & l t ; L a y e d O u t & g t ; t r u e & l t ; / L a y e d O u t & g t ; & l t ; W a s U I I n v i s i b l e & g t ; t r u e & l t ; / W a s U I I n v i s i b l e & g t ; & l t ; / a : V a l u e & g t ; & l t ; / a : K e y V a l u e O f D i a g r a m O b j e c t K e y a n y T y p e z b w N T n L X & g t ; & l t ; a : K e y V a l u e O f D i a g r a m O b j e c t K e y a n y T y p e z b w N T n L X & g t ; & l t ; a : K e y & g t ; & l t ; K e y & g t ; M e a s u r e s \ S u m   o f   F u n d e d   A m o u n t   I n v \ T a g I n f o \ F o r m u l a & l t ; / K e y & g t ; & l t ; / a : K e y & g t ; & l t ; a : V a l u e   i : t y p e = " M e a s u r e G r i d V i e w S t a t e I D i a g r a m T a g A d d i t i o n a l I n f o " / & g t ; & l t ; / a : K e y V a l u e O f D i a g r a m O b j e c t K e y a n y T y p e z b w N T n L X & g t ; & l t ; a : K e y V a l u e O f D i a g r a m O b j e c t K e y a n y T y p e z b w N T n L X & g t ; & l t ; a : K e y & g t ; & l t ; K e y & g t ; M e a s u r e s \ S u m   o f   F u n d e d   A m o u n t   I n v \ T a g I n f o \ V a l u e & l t ; / K e y & g t ; & l t ; / a : K e y & g t ; & l t ; a : V a l u e   i : t y p e = " M e a s u r e G r i d V i e w S t a t e I D i a g r a m T a g A d d i t i o n a l I n f o " / & g t ; & l t ; / a : K e y V a l u e O f D i a g r a m O b j e c t K e y a n y T y p e z b w N T n L X & g t ; & l t ; a : K e y V a l u e O f D i a g r a m O b j e c t K e y a n y T y p e z b w N T n L X & g t ; & l t ; a : K e y & g t ; & l t ; K e y & g t ; M e a s u r e s \ S u m   o f   F a c t   R e p a y m e n t . T o t a l   F e e s & l t ; / K e y & g t ; & l t ; / a : K e y & g t ; & l t ; a : V a l u e   i : t y p e = " M e a s u r e G r i d N o d e V i e w S t a t e " & g t ; & l t ; C o l u m n & g t ; 2 4 & l t ; / C o l u m n & g t ; & l t ; L a y e d O u t & g t ; t r u e & l t ; / L a y e d O u t & g t ; & l t ; W a s U I I n v i s i b l e & g t ; t r u e & l t ; / W a s U I I n v i s i b l e & g t ; & l t ; / a : V a l u e & g t ; & l t ; / a : K e y V a l u e O f D i a g r a m O b j e c t K e y a n y T y p e z b w N T n L X & g t ; & l t ; a : K e y V a l u e O f D i a g r a m O b j e c t K e y a n y T y p e z b w N T n L X & g t ; & l t ; a : K e y & g t ; & l t ; K e y & g t ; M e a s u r e s \ S u m   o f   F a c t   R e p a y m e n t . T o t a l   F e e s \ T a g I n f o \ F o r m u l a & l t ; / K e y & g t ; & l t ; / a : K e y & g t ; & l t ; a : V a l u e   i : t y p e = " M e a s u r e G r i d V i e w S t a t e I D i a g r a m T a g A d d i t i o n a l I n f o " / & g t ; & l t ; / a : K e y V a l u e O f D i a g r a m O b j e c t K e y a n y T y p e z b w N T n L X & g t ; & l t ; a : K e y V a l u e O f D i a g r a m O b j e c t K e y a n y T y p e z b w N T n L X & g t ; & l t ; a : K e y & g t ; & l t ; K e y & g t ; M e a s u r e s \ S u m   o f   F a c t   R e p a y m e n t . T o t a l   F e e s \ T a g I n f o \ V a l u e & l t ; / K e y & g t ; & l t ; / a : K e y & g t ; & l t ; a : V a l u e   i : t y p e = " M e a s u r e G r i d V i e w S t a t e I D i a g r a m T a g A d d i t i o n a l I n f o " / & g t ; & l t ; / a : K e y V a l u e O f D i a g r a m O b j e c t K e y a n y T y p e z b w N T n L X & g t ; & l t ; a : K e y V a l u e O f D i a g r a m O b j e c t K e y a n y T y p e z b w N T n L X & g t ; & l t ; a : K e y & g t ; & l t ; K e y & g t ; M e a s u r e s \ S u m   o f   F a c t   R e p a y m e n t . D e l i n q   2   Y r s & l t ; / K e y & g t ; & l t ; / a : K e y & g t ; & l t ; a : V a l u e   i : t y p e = " M e a s u r e G r i d N o d e V i e w S t a t e " & g t ; & l t ; C o l u m n & g t ; 2 8 & l t ; / C o l u m n & g t ; & l t ; L a y e d O u t & g t ; t r u e & l t ; / L a y e d O u t & g t ; & l t ; W a s U I I n v i s i b l e & g t ; t r u e & l t ; / W a s U I I n v i s i b l e & g t ; & l t ; / a : V a l u e & g t ; & l t ; / a : K e y V a l u e O f D i a g r a m O b j e c t K e y a n y T y p e z b w N T n L X & g t ; & l t ; a : K e y V a l u e O f D i a g r a m O b j e c t K e y a n y T y p e z b w N T n L X & g t ; & l t ; a : K e y & g t ; & l t ; K e y & g t ; M e a s u r e s \ S u m   o f   F a c t   R e p a y m e n t . D e l i n q   2   Y r s \ T a g I n f o \ F o r m u l a & l t ; / K e y & g t ; & l t ; / a : K e y & g t ; & l t ; a : V a l u e   i : t y p e = " M e a s u r e G r i d V i e w S t a t e I D i a g r a m T a g A d d i t i o n a l I n f o " / & g t ; & l t ; / a : K e y V a l u e O f D i a g r a m O b j e c t K e y a n y T y p e z b w N T n L X & g t ; & l t ; a : K e y V a l u e O f D i a g r a m O b j e c t K e y a n y T y p e z b w N T n L X & g t ; & l t ; a : K e y & g t ; & l t ; K e y & g t ; M e a s u r e s \ S u m   o f   F a c t   R e p a y m e n t . D e l i n q   2   Y r s \ T a g I n f o \ V a l u e & l t ; / K e y & g t ; & l t ; / a : K e y & g t ; & l t ; a : V a l u e   i : t y p e = " M e a s u r e G r i d V i e w S t a t e I D i a g r a m T a g A d d i t i o n a l I n f o " / & g t ; & l t ; / a : K e y V a l u e O f D i a g r a m O b j e c t K e y a n y T y p e z b w N T n L X & g t ; & l t ; a : K e y V a l u e O f D i a g r a m O b j e c t K e y a n y T y p e z b w N T n L X & g t ; & l t ; a : K e y & g t ; & l t ; K e y & g t ; M e a s u r e s \ S u m   o f   F a c t   R e p a y m e n t . T o t a l   P y m n t & l t ; / K e y & g t ; & l t ; / a : K e y & g t ; & l t ; a : V a l u e   i : t y p e = " M e a s u r e G r i d N o d e V i e w S t a t e " & g t ; & l t ; C o l u m n & g t ; 2 1 & l t ; / C o l u m n & g t ; & l t ; L a y e d O u t & g t ; t r u e & l t ; / L a y e d O u t & g t ; & l t ; W a s U I I n v i s i b l e & g t ; t r u e & l t ; / W a s U I I n v i s i b l e & g t ; & l t ; / a : V a l u e & g t ; & l t ; / a : K e y V a l u e O f D i a g r a m O b j e c t K e y a n y T y p e z b w N T n L X & g t ; & l t ; a : K e y V a l u e O f D i a g r a m O b j e c t K e y a n y T y p e z b w N T n L X & g t ; & l t ; a : K e y & g t ; & l t ; K e y & g t ; M e a s u r e s \ S u m   o f   F a c t   R e p a y m e n t . T o t a l   P y m n t \ T a g I n f o \ F o r m u l a & l t ; / K e y & g t ; & l t ; / a : K e y & g t ; & l t ; a : V a l u e   i : t y p e = " M e a s u r e G r i d V i e w S t a t e I D i a g r a m T a g A d d i t i o n a l I n f o " / & g t ; & l t ; / a : K e y V a l u e O f D i a g r a m O b j e c t K e y a n y T y p e z b w N T n L X & g t ; & l t ; a : K e y V a l u e O f D i a g r a m O b j e c t K e y a n y T y p e z b w N T n L X & g t ; & l t ; a : K e y & g t ; & l t ; K e y & g t ; M e a s u r e s \ S u m   o f   F a c t   R e p a y m e n t . T o t a l   P y m n t \ T a g I n f o \ V a l u e & l t ; / K e y & g t ; & l t ; / a : K e y & g t ; & l t ; a : V a l u e   i : t y p e = " M e a s u r e G r i d V i e w S t a t e I D i a g r a m T a g A d d i t i o n a l I n f o " / & g t ; & l t ; / a : K e y V a l u e O f D i a g r a m O b j e c t K e y a n y T y p e z b w N T n L X & g t ; & l t ; a : K e y V a l u e O f D i a g r a m O b j e c t K e y a n y T y p e z b w N T n L X & g t ; & l t ; a : K e y & g t ; & l t ; K e y & g t ; M e a s u r e s \ S u m   o f   F a c t   R e p a y m e n t . T o t a l   R e c   P r n c p & l t ; / K e y & g t ; & l t ; / a : K e y & g t ; & l t ; a : V a l u e   i : t y p e = " M e a s u r e G r i d N o d e V i e w S t a t e " & g t ; & l t ; C o l u m n & g t ; 2 3 & l t ; / C o l u m n & g t ; & l t ; L a y e d O u t & g t ; t r u e & l t ; / L a y e d O u t & g t ; & l t ; W a s U I I n v i s i b l e & g t ; t r u e & l t ; / W a s U I I n v i s i b l e & g t ; & l t ; / a : V a l u e & g t ; & l t ; / a : K e y V a l u e O f D i a g r a m O b j e c t K e y a n y T y p e z b w N T n L X & g t ; & l t ; a : K e y V a l u e O f D i a g r a m O b j e c t K e y a n y T y p e z b w N T n L X & g t ; & l t ; a : K e y & g t ; & l t ; K e y & g t ; M e a s u r e s \ S u m   o f   F a c t   R e p a y m e n t . T o t a l   R e c   P r n c p \ T a g I n f o \ F o r m u l a & l t ; / K e y & g t ; & l t ; / a : K e y & g t ; & l t ; a : V a l u e   i : t y p e = " M e a s u r e G r i d V i e w S t a t e I D i a g r a m T a g A d d i t i o n a l I n f o " / & g t ; & l t ; / a : K e y V a l u e O f D i a g r a m O b j e c t K e y a n y T y p e z b w N T n L X & g t ; & l t ; a : K e y V a l u e O f D i a g r a m O b j e c t K e y a n y T y p e z b w N T n L X & g t ; & l t ; a : K e y & g t ; & l t ; K e y & g t ; M e a s u r e s \ S u m   o f   F a c t   R e p a y m e n t . T o t a l   R e c   P r n c p \ T a g I n f o \ V a l u e & l t ; / K e y & g t ; & l t ; / a : K e y & g t ; & l t ; a : V a l u e   i : t y p e = " M e a s u r e G r i d V i e w S t a t e I D i a g r a m T a g A d d i t i o n a l I n f o " / & g t ; & l t ; / a : K e y V a l u e O f D i a g r a m O b j e c t K e y a n y T y p e z b w N T n L X & g t ; & l t ; a : K e y V a l u e O f D i a g r a m O b j e c t K e y a n y T y p e z b w N T n L X & g t ; & l t ; a : K e y & g t ; & l t ; K e y & g t ; M e a s u r e s \ S u m   o f   D i m   P r o d u c t . 1 . I n t   R a t e & l t ; / K e y & g t ; & l t ; / a : K e y & g t ; & l t ; a : V a l u e   i : t y p e = " M e a s u r e G r i d N o d e V i e w S t a t e " & g t ; & l t ; C o l u m n & g t ; 1 3 & l t ; / C o l u m n & g t ; & l t ; L a y e d O u t & g t ; t r u e & l t ; / L a y e d O u t & g t ; & l t ; W a s U I I n v i s i b l e & g t ; t r u e & l t ; / W a s U I I n v i s i b l e & g t ; & l t ; / a : V a l u e & g t ; & l t ; / a : K e y V a l u e O f D i a g r a m O b j e c t K e y a n y T y p e z b w N T n L X & g t ; & l t ; a : K e y V a l u e O f D i a g r a m O b j e c t K e y a n y T y p e z b w N T n L X & g t ; & l t ; a : K e y & g t ; & l t ; K e y & g t ; M e a s u r e s \ S u m   o f   D i m   P r o d u c t . 1 . I n t   R a t e \ T a g I n f o \ F o r m u l a & l t ; / K e y & g t ; & l t ; / a : K e y & g t ; & l t ; a : V a l u e   i : t y p e = " M e a s u r e G r i d V i e w S t a t e I D i a g r a m T a g A d d i t i o n a l I n f o " / & g t ; & l t ; / a : K e y V a l u e O f D i a g r a m O b j e c t K e y a n y T y p e z b w N T n L X & g t ; & l t ; a : K e y V a l u e O f D i a g r a m O b j e c t K e y a n y T y p e z b w N T n L X & g t ; & l t ; a : K e y & g t ; & l t ; K e y & g t ; M e a s u r e s \ S u m   o f   D i m   P r o d u c t . 1 . I n t   R a t e \ T a g I n f o \ V a l u e & l t ; / K e y & g t ; & l t ; / a : K e y & g t ; & l t ; a : V a l u e   i : t y p e = " M e a s u r e G r i d V i e w S t a t e I D i a g r a m T a g A d d i t i o n a l I n f o " / & g t ; & l t ; / a : K e y V a l u e O f D i a g r a m O b j e c t K e y a n y T y p e z b w N T n L X & g t ; & l t ; a : K e y V a l u e O f D i a g r a m O b j e c t K e y a n y T y p e z b w N T n L X & g t ; & l t ; a : K e y & g t ; & l t ; K e y & g t ; C o l u m n s \ A c c o u n t   I D & l t ; / K e y & g t ; & l t ; / a : K e y & g t ; & l t ; a : V a l u e   i : t y p e = " M e a s u r e G r i d N o d e V i e w S t a t e " & g t ; & l t ; L a y e d O u t & g t ; t r u e & l t ; / L a y e d O u t & g t ; & l t ; / a : V a l u e & g t ; & l t ; / a : K e y V a l u e O f D i a g r a m O b j e c t K e y a n y T y p e z b w N T n L X & g t ; & l t ; a : K e y V a l u e O f D i a g r a m O b j e c t K e y a n y T y p e z b w N T n L X & g t ; & l t ; a : K e y & g t ; & l t ; K e y & g t ; C o l u m n s \ C l i e n t   i d & l t ; / K e y & g t ; & l t ; / a : K e y & g t ; & l t ; a : V a l u e   i : t y p e = " M e a s u r e G r i d N o d e V i e w S t a t e " & g t ; & l t ; C o l u m n & g t ; 1 & l t ; / C o l u m n & g t ; & l t ; L a y e d O u t & g t ; t r u e & l t ; / L a y e d O u t & g t ; & l t ; / a : V a l u e & g t ; & l t ; / a : K e y V a l u e O f D i a g r a m O b j e c t K e y a n y T y p e z b w N T n L X & g t ; & l t ; a : K e y V a l u e O f D i a g r a m O b j e c t K e y a n y T y p e z b w N T n L X & g t ; & l t ; a : K e y & g t ; & l t ; K e y & g t ; C o l u m n s \ B r a n c h   N a m e & l t ; / K e y & g t ; & l t ; / a : K e y & g t ; & l t ; a : V a l u e   i : t y p e = " M e a s u r e G r i d N o d e V i e w S t a t e " & g t ; & l t ; C o l u m n & g t ; 2 & l t ; / C o l u m n & g t ; & l t ; L a y e d O u t & g t ; t r u e & l t ; / L a y e d O u t & g t ; & l t ; / a : V a l u e & g t ; & l t ; / a : K e y V a l u e O f D i a g r a m O b j e c t K e y a n y T y p e z b w N T n L X & g t ; & l t ; a : K e y V a l u e O f D i a g r a m O b j e c t K e y a n y T y p e z b w N T n L X & g t ; & l t ; a : K e y & g t ; & l t ; K e y & g t ; C o l u m n s \ P r o d u c t   I d & l t ; / K e y & g t ; & l t ; / a : K e y & g t ; & l t ; a : V a l u e   i : t y p e = " M e a s u r e G r i d N o d e V i e w S t a t e " & g t ; & l t ; C o l u m n & g t ; 3 & l t ; / C o l u m n & g t ; & l t ; L a y e d O u t & g t ; t r u e & l t ; / L a y e d O u t & g t ; & l t ; / a : V a l u e & g t ; & l t ; / a : K e y V a l u e O f D i a g r a m O b j e c t K e y a n y T y p e z b w N T n L X & g t ; & l t ; a : K e y V a l u e O f D i a g r a m O b j e c t K e y a n y T y p e z b w N T n L X & g t ; & l t ; a : K e y & g t ; & l t ; K e y & g t ; C o l u m n s \ L o a n   A m o u n t & l t ; / K e y & g t ; & l t ; / a : K e y & g t ; & l t ; a : V a l u e   i : t y p e = " M e a s u r e G r i d N o d e V i e w S t a t e " & g t ; & l t ; C o l u m n & g t ; 4 & l t ; / C o l u m n & g t ; & l t ; L a y e d O u t & g t ; t r u e & l t ; / L a y e d O u t & g t ; & l t ; / a : V a l u e & g t ; & l t ; / a : K e y V a l u e O f D i a g r a m O b j e c t K e y a n y T y p e z b w N T n L X & g t ; & l t ; a : K e y V a l u e O f D i a g r a m O b j e c t K e y a n y T y p e z b w N T n L X & g t ; & l t ; a : K e y & g t ; & l t ; K e y & g t ; C o l u m n s \ F u n d e d   A m o u n t & l t ; / K e y & g t ; & l t ; / a : K e y & g t ; & l t ; a : V a l u e   i : t y p e = " M e a s u r e G r i d N o d e V i e w S t a t e " & g t ; & l t ; C o l u m n & g t ; 5 & l t ; / C o l u m n & g t ; & l t ; L a y e d O u t & g t ; t r u e & l t ; / L a y e d O u t & g t ; & l t ; / a : V a l u e & g t ; & l t ; / a : K e y V a l u e O f D i a g r a m O b j e c t K e y a n y T y p e z b w N T n L X & g t ; & l t ; a : K e y V a l u e O f D i a g r a m O b j e c t K e y a n y T y p e z b w N T n L X & g t ; & l t ; a : K e y & g t ; & l t ; K e y & g t ; C o l u m n s \ F u n d e d   A m o u n t   I n v & l t ; / K e y & g t ; & l t ; / a : K e y & g t ; & l t ; a : V a l u e   i : t y p e = " M e a s u r e G r i d N o d e V i e w S t a t e " & g t ; & l t ; C o l u m n & g t ; 6 & l t ; / C o l u m n & g t ; & l t ; L a y e d O u t & g t ; t r u e & l t ; / L a y e d O u t & g t ; & l t ; / a : V a l u e & g t ; & l t ; / a : K e y V a l u e O f D i a g r a m O b j e c t K e y a n y T y p e z b w N T n L X & g t ; & l t ; a : K e y V a l u e O f D i a g r a m O b j e c t K e y a n y T y p e z b w N T n L X & g t ; & l t ; a : K e y & g t ; & l t ; K e y & g t ; C o l u m n s \ D i s b u r s e m e n t   D a t e & l t ; / K e y & g t ; & l t ; / a : K e y & g t ; & l t ; a : V a l u e   i : t y p e = " M e a s u r e G r i d N o d e V i e w S t a t e " & g t ; & l t ; C o l u m n & g t ; 7 & l t ; / C o l u m n & g t ; & l t ; L a y e d O u t & g t ; t r u e & l t ; / L a y e d O u t & g t ; & l t ; / a : V a l u e & g t ; & l t ; / a : K e y V a l u e O f D i a g r a m O b j e c t K e y a n y T y p e z b w N T n L X & g t ; & l t ; a : K e y V a l u e O f D i a g r a m O b j e c t K e y a n y T y p e z b w N T n L X & g t ; & l t ; a : K e y & g t ; & l t ; K e y & g t ; C o l u m n s \ L o a n   S t a t u s & l t ; / K e y & g t ; & l t ; / a : K e y & g t ; & l t ; a : V a l u e   i : t y p e = " M e a s u r e G r i d N o d e V i e w S t a t e " & g t ; & l t ; C o l u m n & g t ; 8 & l t ; / C o l u m n & g t ; & l t ; L a y e d O u t & g t ; t r u e & l t ; / L a y e d O u t & g t ; & l t ; / a : V a l u e & g t ; & l t ; / a : K e y V a l u e O f D i a g r a m O b j e c t K e y a n y T y p e z b w N T n L X & g t ; & l t ; a : K e y V a l u e O f D i a g r a m O b j e c t K e y a n y T y p e z b w N T n L X & g t ; & l t ; a : K e y & g t ; & l t ; K e y & g t ; C o l u m n s \ R e p a y m e n t   T y p e & l t ; / K e y & g t ; & l t ; / a : K e y & g t ; & l t ; a : V a l u e   i : t y p e = " M e a s u r e G r i d N o d e V i e w S t a t e " & g t ; & l t ; C o l u m n & g t ; 9 & l t ; / C o l u m n & g t ; & l t ; L a y e d O u t & g t ; t r u e & l t ; / L a y e d O u t & g t ; & l t ; / a : V a l u e & g t ; & l t ; / a : K e y V a l u e O f D i a g r a m O b j e c t K e y a n y T y p e z b w N T n L X & g t ; & l t ; a : K e y V a l u e O f D i a g r a m O b j e c t K e y a n y T y p e z b w N T n L X & g t ; & l t ; a : K e y & g t ; & l t ; K e y & g t ; C o l u m n s \ D i m   P r o d u c t . 1 . P r o d u c t   I d & l t ; / K e y & g t ; & l t ; / a : K e y & g t ; & l t ; a : V a l u e   i : t y p e = " M e a s u r e G r i d N o d e V i e w S t a t e " & g t ; & l t ; C o l u m n & g t ; 1 0 & l t ; / C o l u m n & g t ; & l t ; L a y e d O u t & g t ; t r u e & l t ; / L a y e d O u t & g t ; & l t ; / a : V a l u e & g t ; & l t ; / a : K e y V a l u e O f D i a g r a m O b j e c t K e y a n y T y p e z b w N T n L X & g t ; & l t ; a : K e y V a l u e O f D i a g r a m O b j e c t K e y a n y T y p e z b w N T n L X & g t ; & l t ; a : K e y & g t ; & l t ; K e y & g t ; C o l u m n s \ D i m   P r o d u c t . 1 . P u r p o s e   C a t e g o r y & l t ; / K e y & g t ; & l t ; / a : K e y & g t ; & l t ; a : V a l u e   i : t y p e = " M e a s u r e G r i d N o d e V i e w S t a t e " & g t ; & l t ; C o l u m n & g t ; 1 1 & l t ; / C o l u m n & g t ; & l t ; L a y e d O u t & g t ; t r u e & l t ; / L a y e d O u t & g t ; & l t ; / a : V a l u e & g t ; & l t ; / a : K e y V a l u e O f D i a g r a m O b j e c t K e y a n y T y p e z b w N T n L X & g t ; & l t ; a : K e y V a l u e O f D i a g r a m O b j e c t K e y a n y T y p e z b w N T n L X & g t ; & l t ; a : K e y & g t ; & l t ; K e y & g t ; C o l u m n s \ D i m   P r o d u c t . 1 . T e r m & l t ; / K e y & g t ; & l t ; / a : K e y & g t ; & l t ; a : V a l u e   i : t y p e = " M e a s u r e G r i d N o d e V i e w S t a t e " & g t ; & l t ; C o l u m n & g t ; 1 2 & l t ; / C o l u m n & g t ; & l t ; L a y e d O u t & g t ; t r u e & l t ; / L a y e d O u t & g t ; & l t ; / a : V a l u e & g t ; & l t ; / a : K e y V a l u e O f D i a g r a m O b j e c t K e y a n y T y p e z b w N T n L X & g t ; & l t ; a : K e y V a l u e O f D i a g r a m O b j e c t K e y a n y T y p e z b w N T n L X & g t ; & l t ; a : K e y & g t ; & l t ; K e y & g t ; C o l u m n s \ D i m   P r o d u c t . 1 . I n t   R a t e & l t ; / K e y & g t ; & l t ; / a : K e y & g t ; & l t ; a : V a l u e   i : t y p e = " M e a s u r e G r i d N o d e V i e w S t a t e " & g t ; & l t ; C o l u m n & g t ; 1 3 & l t ; / C o l u m n & g t ; & l t ; L a y e d O u t & g t ; t r u e & l t ; / L a y e d O u t & g t ; & l t ; / a : V a l u e & g t ; & l t ; / a : K e y V a l u e O f D i a g r a m O b j e c t K e y a n y T y p e z b w N T n L X & g t ; & l t ; a : K e y V a l u e O f D i a g r a m O b j e c t K e y a n y T y p e z b w N T n L X & g t ; & l t ; a : K e y & g t ; & l t ; K e y & g t ; C o l u m n s \ D i m   P r o d u c t . 1 . G r a d e & l t ; / K e y & g t ; & l t ; / a : K e y & g t ; & l t ; a : V a l u e   i : t y p e = " M e a s u r e G r i d N o d e V i e w S t a t e " & g t ; & l t ; C o l u m n & g t ; 1 4 & l t ; / C o l u m n & g t ; & l t ; L a y e d O u t & g t ; t r u e & l t ; / L a y e d O u t & g t ; & l t ; / a : V a l u e & g t ; & l t ; / a : K e y V a l u e O f D i a g r a m O b j e c t K e y a n y T y p e z b w N T n L X & g t ; & l t ; a : K e y V a l u e O f D i a g r a m O b j e c t K e y a n y T y p e z b w N T n L X & g t ; & l t ; a : K e y & g t ; & l t ; K e y & g t ; C o l u m n s \ D i m   P r o d u c t . 1 . S u b   G r a d e & l t ; / K e y & g t ; & l t ; / a : K e y & g t ; & l t ; a : V a l u e   i : t y p e = " M e a s u r e G r i d N o d e V i e w S t a t e " & g t ; & l t ; C o l u m n & g t ; 1 5 & l t ; / C o l u m n & g t ; & l t ; L a y e d O u t & g t ; t r u e & l t ; / L a y e d O u t & g t ; & l t ; / a : V a l u e & g t ; & l t ; / a : K e y V a l u e O f D i a g r a m O b j e c t K e y a n y T y p e z b w N T n L X & g t ; & l t ; a : K e y V a l u e O f D i a g r a m O b j e c t K e y a n y T y p e z b w N T n L X & g t ; & l t ; a : K e y & g t ; & l t ; K e y & g t ; C o l u m n s \ Y e a r & l t ; / K e y & g t ; & l t ; / a : K e y & g t ; & l t ; a : V a l u e   i : t y p e = " M e a s u r e G r i d N o d e V i e w S t a t e " & g t ; & l t ; C o l u m n & g t ; 1 6 & l t ; / C o l u m n & g t ; & l t ; L a y e d O u t & g t ; t r u e & l t ; / L a y e d O u t & g t ; & l t ; / a : V a l u e & g t ; & l t ; / a : K e y V a l u e O f D i a g r a m O b j e c t K e y a n y T y p e z b w N T n L X & g t ; & l t ; a : K e y V a l u e O f D i a g r a m O b j e c t K e y a n y T y p e z b w N T n L X & g t ; & l t ; a : K e y & g t ; & l t ; K e y & g t ; C o l u m n s \ D a y   N a m e & l t ; / K e y & g t ; & l t ; / a : K e y & g t ; & l t ; a : V a l u e   i : t y p e = " M e a s u r e G r i d N o d e V i e w S t a t e " & g t ; & l t ; C o l u m n & g t ; 1 7 & l t ; / C o l u m n & g t ; & l t ; L a y e d O u t & g t ; t r u e & l t ; / L a y e d O u t & g t ; & l t ; / a : V a l u e & g t ; & l t ; / a : K e y V a l u e O f D i a g r a m O b j e c t K e y a n y T y p e z b w N T n L X & g t ; & l t ; a : K e y V a l u e O f D i a g r a m O b j e c t K e y a n y T y p e z b w N T n L X & g t ; & l t ; a : K e y & g t ; & l t ; K e y & g t ; C o l u m n s \ D a y & l t ; / K e y & g t ; & l t ; / a : K e y & g t ; & l t ; a : V a l u e   i : t y p e = " M e a s u r e G r i d N o d e V i e w S t a t e " & g t ; & l t ; C o l u m n & g t ; 1 8 & l t ; / C o l u m n & g t ; & l t ; L a y e d O u t & g t ; t r u e & l t ; / L a y e d O u t & g t ; & l t ; / a : V a l u e & g t ; & l t ; / a : K e y V a l u e O f D i a g r a m O b j e c t K e y a n y T y p e z b w N T n L X & g t ; & l t ; a : K e y V a l u e O f D i a g r a m O b j e c t K e y a n y T y p e z b w N T n L X & g t ; & l t ; a : K e y & g t ; & l t ; K e y & g t ; C o l u m n s \ M o n t h & l t ; / K e y & g t ; & l t ; / a : K e y & g t ; & l t ; a : V a l u e   i : t y p e = " M e a s u r e G r i d N o d e V i e w S t a t e " & g t ; & l t ; C o l u m n & g t ; 1 9 & l t ; / C o l u m n & g t ; & l t ; L a y e d O u t & g t ; t r u e & l t ; / L a y e d O u t & g t ; & l t ; / a : V a l u e & g t ; & l t ; / a : K e y V a l u e O f D i a g r a m O b j e c t K e y a n y T y p e z b w N T n L X & g t ; & l t ; a : K e y V a l u e O f D i a g r a m O b j e c t K e y a n y T y p e z b w N T n L X & g t ; & l t ; a : K e y & g t ; & l t ; K e y & g t ; C o l u m n s \ F a c t   R e p a y m e n t . A c c o u n t   I D & l t ; / K e y & g t ; & l t ; / a : K e y & g t ; & l t ; a : V a l u e   i : t y p e = " M e a s u r e G r i d N o d e V i e w S t a t e " & g t ; & l t ; C o l u m n & g t ; 2 0 & l t ; / C o l u m n & g t ; & l t ; L a y e d O u t & g t ; t r u e & l t ; / L a y e d O u t & g t ; & l t ; / a : V a l u e & g t ; & l t ; / a : K e y V a l u e O f D i a g r a m O b j e c t K e y a n y T y p e z b w N T n L X & g t ; & l t ; a : K e y V a l u e O f D i a g r a m O b j e c t K e y a n y T y p e z b w N T n L X & g t ; & l t ; a : K e y & g t ; & l t ; K e y & g t ; C o l u m n s \ F a c t   R e p a y m e n t . T o t a l   P y m n t & l t ; / K e y & g t ; & l t ; / a : K e y & g t ; & l t ; a : V a l u e   i : t y p e = " M e a s u r e G r i d N o d e V i e w S t a t e " & g t ; & l t ; C o l u m n & g t ; 2 1 & l t ; / C o l u m n & g t ; & l t ; L a y e d O u t & g t ; t r u e & l t ; / L a y e d O u t & g t ; & l t ; / a : V a l u e & g t ; & l t ; / a : K e y V a l u e O f D i a g r a m O b j e c t K e y a n y T y p e z b w N T n L X & g t ; & l t ; a : K e y V a l u e O f D i a g r a m O b j e c t K e y a n y T y p e z b w N T n L X & g t ; & l t ; a : K e y & g t ; & l t ; K e y & g t ; C o l u m n s \ F a c t   R e p a y m e n t . T o t a l   P y m n t   i n v & l t ; / K e y & g t ; & l t ; / a : K e y & g t ; & l t ; a : V a l u e   i : t y p e = " M e a s u r e G r i d N o d e V i e w S t a t e " & g t ; & l t ; C o l u m n & g t ; 2 2 & l t ; / C o l u m n & g t ; & l t ; L a y e d O u t & g t ; t r u e & l t ; / L a y e d O u t & g t ; & l t ; / a : V a l u e & g t ; & l t ; / a : K e y V a l u e O f D i a g r a m O b j e c t K e y a n y T y p e z b w N T n L X & g t ; & l t ; a : K e y V a l u e O f D i a g r a m O b j e c t K e y a n y T y p e z b w N T n L X & g t ; & l t ; a : K e y & g t ; & l t ; K e y & g t ; C o l u m n s \ F a c t   R e p a y m e n t . T o t a l   R e c   P r n c p & l t ; / K e y & g t ; & l t ; / a : K e y & g t ; & l t ; a : V a l u e   i : t y p e = " M e a s u r e G r i d N o d e V i e w S t a t e " & g t ; & l t ; C o l u m n & g t ; 2 3 & l t ; / C o l u m n & g t ; & l t ; L a y e d O u t & g t ; t r u e & l t ; / L a y e d O u t & g t ; & l t ; / a : V a l u e & g t ; & l t ; / a : K e y V a l u e O f D i a g r a m O b j e c t K e y a n y T y p e z b w N T n L X & g t ; & l t ; a : K e y V a l u e O f D i a g r a m O b j e c t K e y a n y T y p e z b w N T n L X & g t ; & l t ; a : K e y & g t ; & l t ; K e y & g t ; C o l u m n s \ F a c t   R e p a y m e n t . T o t a l   F e e s & l t ; / K e y & g t ; & l t ; / a : K e y & g t ; & l t ; a : V a l u e   i : t y p e = " M e a s u r e G r i d N o d e V i e w S t a t e " & g t ; & l t ; C o l u m n & g t ; 2 4 & l t ; / C o l u m n & g t ; & l t ; L a y e d O u t & g t ; t r u e & l t ; / L a y e d O u t & g t ; & l t ; / a : V a l u e & g t ; & l t ; / a : K e y V a l u e O f D i a g r a m O b j e c t K e y a n y T y p e z b w N T n L X & g t ; & l t ; a : K e y V a l u e O f D i a g r a m O b j e c t K e y a n y T y p e z b w N T n L X & g t ; & l t ; a : K e y & g t ; & l t ; K e y & g t ; C o l u m n s \ F a c t   R e p a y m e n t . T o t a l   R r e c   i n t & l t ; / K e y & g t ; & l t ; / a : K e y & g t ; & l t ; a : V a l u e   i : t y p e = " M e a s u r e G r i d N o d e V i e w S t a t e " & g t ; & l t ; C o l u m n & g t ; 2 5 & l t ; / C o l u m n & g t ; & l t ; L a y e d O u t & g t ; t r u e & l t ; / L a y e d O u t & g t ; & l t ; / a : V a l u e & g t ; & l t ; / a : K e y V a l u e O f D i a g r a m O b j e c t K e y a n y T y p e z b w N T n L X & g t ; & l t ; a : K e y V a l u e O f D i a g r a m O b j e c t K e y a n y T y p e z b w N T n L X & g t ; & l t ; a : K e y & g t ; & l t ; K e y & g t ; C o l u m n s \ F a c t   R e p a y m e n t . I s   D e l i n q u e n t   L o a n & l t ; / K e y & g t ; & l t ; / a : K e y & g t ; & l t ; a : V a l u e   i : t y p e = " M e a s u r e G r i d N o d e V i e w S t a t e " & g t ; & l t ; C o l u m n & g t ; 2 6 & l t ; / C o l u m n & g t ; & l t ; L a y e d O u t & g t ; t r u e & l t ; / L a y e d O u t & g t ; & l t ; / a : V a l u e & g t ; & l t ; / a : K e y V a l u e O f D i a g r a m O b j e c t K e y a n y T y p e z b w N T n L X & g t ; & l t ; a : K e y V a l u e O f D i a g r a m O b j e c t K e y a n y T y p e z b w N T n L X & g t ; & l t ; a : K e y & g t ; & l t ; K e y & g t ; C o l u m n s \ F a c t   R e p a y m e n t . I s   D e f a u l t   L o a n & l t ; / K e y & g t ; & l t ; / a : K e y & g t ; & l t ; a : V a l u e   i : t y p e = " M e a s u r e G r i d N o d e V i e w S t a t e " & g t ; & l t ; C o l u m n & g t ; 2 7 & l t ; / C o l u m n & g t ; & l t ; L a y e d O u t & g t ; t r u e & l t ; / L a y e d O u t & g t ; & l t ; / a : V a l u e & g t ; & l t ; / a : K e y V a l u e O f D i a g r a m O b j e c t K e y a n y T y p e z b w N T n L X & g t ; & l t ; a : K e y V a l u e O f D i a g r a m O b j e c t K e y a n y T y p e z b w N T n L X & g t ; & l t ; a : K e y & g t ; & l t ; K e y & g t ; C o l u m n s \ F a c t   R e p a y m e n t . D e l i n q   2   Y r s & l t ; / K e y & g t ; & l t ; / a : K e y & g t ; & l t ; a : V a l u e   i : t y p e = " M e a s u r e G r i d N o d e V i e w S t a t e " & g t ; & l t ; C o l u m n & g t ; 2 8 & l t ; / C o l u m n & g t ; & l t ; L a y e d O u t & g t ; t r u e & l t ; / L a y e d O u t & g t ; & l t ; / a : V a l u e & g t ; & l t ; / a : K e y V a l u e O f D i a g r a m O b j e c t K e y a n y T y p e z b w N T n L X & g t ; & l t ; a : K e y V a l u e O f D i a g r a m O b j e c t K e y a n y T y p e z b w N T n L X & g t ; & l t ; a : K e y & g t ; & l t ; K e y & g t ; C o l u m n s \ F a c t   R e p a y m e n t . R e p a y m e n t   B e h a v i o r & l t ; / K e y & g t ; & l t ; / a : K e y & g t ; & l t ; a : V a l u e   i : t y p e = " M e a s u r e G r i d N o d e V i e w S t a t e " & g t ; & l t ; C o l u m n & g t ; 2 9 & l t ; / C o l u m n & g t ; & l t ; L a y e d O u t & g t ; t r u e & l t ; / L a y e d O u t & g t ; & l t ; / a : V a l u e & g t ; & l t ; / a : K e y V a l u e O f D i a g r a m O b j e c t K e y a n y T y p e z b w N T n L X & g t ; & l t ; a : K e y V a l u e O f D i a g r a m O b j e c t K e y a n y T y p e z b w N T n L X & g t ; & l t ; a : K e y & g t ; & l t ; K e y & g t ; C o l u m n s \ D i m   B r a n c h . B r a n c h   N a m e & l t ; / K e y & g t ; & l t ; / a : K e y & g t ; & l t ; a : V a l u e   i : t y p e = " M e a s u r e G r i d N o d e V i e w S t a t e " & g t ; & l t ; C o l u m n & g t ; 3 0 & l t ; / C o l u m n & g t ; & l t ; L a y e d O u t & g t ; t r u e & l t ; / L a y e d O u t & g t ; & l t ; / a : V a l u e & g t ; & l t ; / a : K e y V a l u e O f D i a g r a m O b j e c t K e y a n y T y p e z b w N T n L X & g t ; & l t ; a : K e y V a l u e O f D i a g r a m O b j e c t K e y a n y T y p e z b w N T n L X & g t ; & l t ; a : K e y & g t ; & l t ; K e y & g t ; C o l u m n s \ D i m   B r a n c h . B a n k   N a m e & l t ; / K e y & g t ; & l t ; / a : K e y & g t ; & l t ; a : V a l u e   i : t y p e = " M e a s u r e G r i d N o d e V i e w S t a t e " & g t ; & l t ; C o l u m n & g t ; 3 1 & l t ; / C o l u m n & g t ; & l t ; L a y e d O u t & g t ; t r u e & l t ; / L a y e d O u t & g t ; & l t ; / a : V a l u e & g t ; & l t ; / a : K e y V a l u e O f D i a g r a m O b j e c t K e y a n y T y p e z b w N T n L X & g t ; & l t ; a : K e y V a l u e O f D i a g r a m O b j e c t K e y a n y T y p e z b w N T n L X & g t ; & l t ; a : K e y & g t ; & l t ; K e y & g t ; C o l u m n s \ D i m   B r a n c h . R e g i o n   N a m e & l t ; / K e y & g t ; & l t ; / a : K e y & g t ; & l t ; a : V a l u e   i : t y p e = " M e a s u r e G r i d N o d e V i e w S t a t e " & g t ; & l t ; C o l u m n & g t ; 3 2 & l t ; / C o l u m n & g t ; & l t ; L a y e d O u t & g t ; t r u e & l t ; / L a y e d O u t & g t ; & l t ; / a : V a l u e & g t ; & l t ; / a : K e y V a l u e O f D i a g r a m O b j e c t K e y a n y T y p e z b w N T n L X & g t ; & l t ; a : K e y V a l u e O f D i a g r a m O b j e c t K e y a n y T y p e z b w N T n L X & g t ; & l t ; a : K e y & g t ; & l t ; K e y & g t ; C o l u m n s \ D i m   B r a n c h . S t a t e   A b b r & l t ; / K e y & g t ; & l t ; / a : K e y & g t ; & l t ; a : V a l u e   i : t y p e = " M e a s u r e G r i d N o d e V i e w S t a t e " & g t ; & l t ; C o l u m n & g t ; 3 3 & l t ; / C o l u m n & g t ; & l t ; L a y e d O u t & g t ; t r u e & l t ; / L a y e d O u t & g t ; & l t ; / a : V a l u e & g t ; & l t ; / a : K e y V a l u e O f D i a g r a m O b j e c t K e y a n y T y p e z b w N T n L X & g t ; & l t ; a : K e y V a l u e O f D i a g r a m O b j e c t K e y a n y T y p e z b w N T n L X & g t ; & l t ; a : K e y & g t ; & l t ; K e y & g t ; C o l u m n s \ D i m   B r a n c h . S t a t e   A b b r . 1 & l t ; / K e y & g t ; & l t ; / a : K e y & g t ; & l t ; a : V a l u e   i : t y p e = " M e a s u r e G r i d N o d e V i e w S t a t e " & g t ; & l t ; C o l u m n & g t ; 3 4 & l t ; / C o l u m n & g t ; & l t ; L a y e d O u t & g t ; t r u e & l t ; / L a y e d O u t & g t ; & l t ; / a : V a l u e & g t ; & l t ; / a : K e y V a l u e O f D i a g r a m O b j e c t K e y a n y T y p e z b w N T n L X & g t ; & l t ; a : K e y V a l u e O f D i a g r a m O b j e c t K e y a n y T y p e z b w N T n L X & g t ; & l t ; a : K e y & g t ; & l t ; K e y & g t ; C o l u m n s \ D i m   B r a n c h . S t a t e   N a m e & l t ; / K e y & g t ; & l t ; / a : K e y & g t ; & l t ; a : V a l u e   i : t y p e = " M e a s u r e G r i d N o d e V i e w S t a t e " & g t ; & l t ; C o l u m n & g t ; 3 5 & l t ; / C o l u m n & g t ; & l t ; L a y e d O u t & g t ; t r u e & l t ; / L a y e d O u t & g t ; & l t ; / a : V a l u e & g t ; & l t ; / a : K e y V a l u e O f D i a g r a m O b j e c t K e y a n y T y p e z b w N T n L X & g t ; & l t ; a : K e y V a l u e O f D i a g r a m O b j e c t K e y a n y T y p e z b w N T n L X & g t ; & l t ; a : K e y & g t ; & l t ; K e y & g t ; C o l u m n s \ D i m   B r a n c h . C i t y & l t ; / K e y & g t ; & l t ; / a : K e y & g t ; & l t ; a : V a l u e   i : t y p e = " M e a s u r e G r i d N o d e V i e w S t a t e " & g t ; & l t ; C o l u m n & g t ; 3 6 & l t ; / C o l u m n & g t ; & l t ; L a y e d O u t & g t ; t r u e & l t ; / L a y e d O u t & g t ; & l t ; / a : V a l u e & g t ; & l t ; / a : K e y V a l u e O f D i a g r a m O b j e c t K e y a n y T y p e z b w N T n L X & g t ; & l t ; a : K e y V a l u e O f D i a g r a m O b j e c t K e y a n y T y p e z b w N T n L X & g t ; & l t ; a : K e y & g t ; & l t ; K e y & g t ; C o l u m n s \ D i m   B r a n c h . C e n t e r   I d & l t ; / K e y & g t ; & l t ; / a : K e y & g t ; & l t ; a : V a l u e   i : t y p e = " M e a s u r e G r i d N o d e V i e w S t a t e " & g t ; & l t ; C o l u m n & g t ; 3 7 & l t ; / C o l u m n & g t ; & l t ; L a y e d O u t & g t ; t r u e & l t ; / L a y e d O u t & g t ; & l t ; / a : V a l u e & g t ; & l t ; / a : K e y V a l u e O f D i a g r a m O b j e c t K e y a n y T y p e z b w N T n L X & g t ; & l t ; a : K e y V a l u e O f D i a g r a m O b j e c t K e y a n y T y p e z b w N T n L X & g t ; & l t ; a : K e y & g t ; & l t ; K e y & g t ; C o l u m n s \ D i m   B r a n c h . B H   N a m e & l t ; / K e y & g t ; & l t ; / a : K e y & g t ; & l t ; a : V a l u e   i : t y p e = " M e a s u r e G r i d N o d e V i e w S t a t e " & g t ; & l t ; C o l u m n & g t ; 3 8 & l t ; / C o l u m n & g t ; & l t ; L a y e d O u t & g t ; t r u e & l t ; / L a y e d O u t & g t ; & l t ; / a : V a l u e & g t ; & l t ; / a : K e y V a l u e O f D i a g r a m O b j e c t K e y a n y T y p e z b w N T n L X & g t ; & l t ; a : K e y V a l u e O f D i a g r a m O b j e c t K e y a n y T y p e z b w N T n L X & g t ; & l t ; a : K e y & g t ; & l t ; K e y & g t ; C o l u m n s \ D i m   B r a n c h . B r a n c h   P e r f o r m a n c e   C a t e g o r y & l t ; / K e y & g t ; & l t ; / a : K e y & g t ; & l t ; a : V a l u e   i : t y p e = " M e a s u r e G r i d N o d e V i e w S t a t e " & g t ; & l t ; C o l u m n & g t ; 3 9 & l t ; / C o l u m n & g t ; & l t ; L a y e d O u t & g t ; t r u e & l t ; / L a y e d O u t & g t ; & l t ; / a : V a l u e & g t ; & l t ; / a : K e y V a l u e O f D i a g r a m O b j e c t K e y a n y T y p e z b w N T n L X & g t ; & l t ; a : K e y V a l u e O f D i a g r a m O b j e c t K e y a n y T y p e z b w N T n L X & g t ; & l t ; a : K e y & g t ; & l t ; K e y & g t ; C o l u m n s \ D i m   C l i e n t . C l i e n t   i d & l t ; / K e y & g t ; & l t ; / a : K e y & g t ; & l t ; a : V a l u e   i : t y p e = " M e a s u r e G r i d N o d e V i e w S t a t e " & g t ; & l t ; C o l u m n & g t ; 4 0 & l t ; / C o l u m n & g t ; & l t ; L a y e d O u t & g t ; t r u e & l t ; / L a y e d O u t & g t ; & l t ; / a : V a l u e & g t ; & l t ; / a : K e y V a l u e O f D i a g r a m O b j e c t K e y a n y T y p e z b w N T n L X & g t ; & l t ; a : K e y V a l u e O f D i a g r a m O b j e c t K e y a n y T y p e z b w N T n L X & g t ; & l t ; a : K e y & g t ; & l t ; K e y & g t ; C o l u m n s \ D i m   C l i e n t . C l i e n t   N a m e & l t ; / K e y & g t ; & l t ; / a : K e y & g t ; & l t ; a : V a l u e   i : t y p e = " M e a s u r e G r i d N o d e V i e w S t a t e " & g t ; & l t ; C o l u m n & g t ; 4 1 & l t ; / C o l u m n & g t ; & l t ; L a y e d O u t & g t ; t r u e & l t ; / L a y e d O u t & g t ; & l t ; / a : V a l u e & g t ; & l t ; / a : K e y V a l u e O f D i a g r a m O b j e c t K e y a n y T y p e z b w N T n L X & g t ; & l t ; a : K e y V a l u e O f D i a g r a m O b j e c t K e y a n y T y p e z b w N T n L X & g t ; & l t ; a : K e y & g t ; & l t ; K e y & g t ; C o l u m n s \ D i m   C l i e n t . G e n d e r & l t ; / K e y & g t ; & l t ; / a : K e y & g t ; & l t ; a : V a l u e   i : t y p e = " M e a s u r e G r i d N o d e V i e w S t a t e " & g t ; & l t ; C o l u m n & g t ; 4 2 & l t ; / C o l u m n & g t ; & l t ; L a y e d O u t & g t ; t r u e & l t ; / L a y e d O u t & g t ; & l t ; / a : V a l u e & g t ; & l t ; / a : K e y V a l u e O f D i a g r a m O b j e c t K e y a n y T y p e z b w N T n L X & g t ; & l t ; a : K e y V a l u e O f D i a g r a m O b j e c t K e y a n y T y p e z b w N T n L X & g t ; & l t ; a : K e y & g t ; & l t ; K e y & g t ; C o l u m n s \ D i m   C l i e n t . A g e & l t ; / K e y & g t ; & l t ; / a : K e y & g t ; & l t ; a : V a l u e   i : t y p e = " M e a s u r e G r i d N o d e V i e w S t a t e " & g t ; & l t ; C o l u m n & g t ; 4 3 & l t ; / C o l u m n & g t ; & l t ; L a y e d O u t & g t ; t r u e & l t ; / L a y e d O u t & g t ; & l t ; / a : V a l u e & g t ; & l t ; / a : K e y V a l u e O f D i a g r a m O b j e c t K e y a n y T y p e z b w N T n L X & g t ; & l t ; a : K e y V a l u e O f D i a g r a m O b j e c t K e y a n y T y p e z b w N T n L X & g t ; & l t ; a : K e y & g t ; & l t ; K e y & g t ; C o l u m n s \ D i m   C l i e n t . A g e   _ T & l t ; / K e y & g t ; & l t ; / a : K e y & g t ; & l t ; a : V a l u e   i : t y p e = " M e a s u r e G r i d N o d e V i e w S t a t e " & g t ; & l t ; C o l u m n & g t ; 4 4 & l t ; / C o l u m n & g t ; & l t ; L a y e d O u t & g t ; t r u e & l t ; / L a y e d O u t & g t ; & l t ; / a : V a l u e & g t ; & l t ; / a : K e y V a l u e O f D i a g r a m O b j e c t K e y a n y T y p e z b w N T n L X & g t ; & l t ; a : K e y V a l u e O f D i a g r a m O b j e c t K e y a n y T y p e z b w N T n L X & g t ; & l t ; a : K e y & g t ; & l t ; K e y & g t ; C o l u m n s \ D i m   C l i e n t . D a t e o f   B i r t h & l t ; / K e y & g t ; & l t ; / a : K e y & g t ; & l t ; a : V a l u e   i : t y p e = " M e a s u r e G r i d N o d e V i e w S t a t e " & g t ; & l t ; C o l u m n & g t ; 4 5 & l t ; / C o l u m n & g t ; & l t ; L a y e d O u t & g t ; t r u e & l t ; / L a y e d O u t & g t ; & l t ; / a : V a l u e & g t ; & l t ; / a : K e y V a l u e O f D i a g r a m O b j e c t K e y a n y T y p e z b w N T n L X & g t ; & l t ; a : K e y V a l u e O f D i a g r a m O b j e c t K e y a n y T y p e z b w N T n L X & g t ; & l t ; a : K e y & g t ; & l t ; K e y & g t ; C o l u m n s \ D i m   C l i e n t . C a s t e & l t ; / K e y & g t ; & l t ; / a : K e y & g t ; & l t ; a : V a l u e   i : t y p e = " M e a s u r e G r i d N o d e V i e w S t a t e " & g t ; & l t ; C o l u m n & g t ; 4 6 & l t ; / C o l u m n & g t ; & l t ; L a y e d O u t & g t ; t r u e & l t ; / L a y e d O u t & g t ; & l t ; / a : V a l u e & g t ; & l t ; / a : K e y V a l u e O f D i a g r a m O b j e c t K e y a n y T y p e z b w N T n L X & g t ; & l t ; a : K e y V a l u e O f D i a g r a m O b j e c t K e y a n y T y p e z b w N T n L X & g t ; & l t ; a : K e y & g t ; & l t ; K e y & g t ; C o l u m n s \ D i m   C l i e n t . R e l i g i o n & l t ; / K e y & g t ; & l t ; / a : K e y & g t ; & l t ; a : V a l u e   i : t y p e = " M e a s u r e G r i d N o d e V i e w S t a t e " & g t ; & l t ; C o l u m n & g t ; 4 7 & l t ; / C o l u m n & g t ; & l t ; L a y e d O u t & g t ; t r u e & l t ; / L a y e d O u t & g t ; & l t ; / a : V a l u e & g t ; & l t ; / a : K e y V a l u e O f D i a g r a m O b j e c t K e y a n y T y p e z b w N T n L X & g t ; & l t ; a : K e y V a l u e O f D i a g r a m O b j e c t K e y a n y T y p e z b w N T n L X & g t ; & l t ; a : K e y & g t ; & l t ; K e y & g t ; C o l u m n s \ D i m   C l i e n t . H o m e   O w n e r s h i p & l t ; / K e y & g t ; & l t ; / a : K e y & g t ; & l t ; a : V a l u e   i : t y p e = " M e a s u r e G r i d N o d e V i e w S t a t e " & g t ; & l t ; C o l u m n & g t ; 4 8 & l t ; / C o l u m n & g t ; & l t ; L a y e d O u t & g t ; t r u e & l t ; / L a y e d O u t & g t ; & l t ; / a : V a l u e & g t ; & l t ; / a : K e y V a l u e O f D i a g r a m O b j e c t K e y a n y T y p e z b w N T n L X & g t ; & l t ; a : K e y V a l u e O f D i a g r a m O b j e c t K e y a n y T y p e z b w N T n L X & g t ; & l t ; a : K e y & g t ; & l t ; K e y & g t ; C o l u m n s \ D i m   C l i e n t . C l i e n t   I n c o m e   R a n g e & l t ; / K e y & g t ; & l t ; / a : K e y & g t ; & l t ; a : V a l u e   i : t y p e = " M e a s u r e G r i d N o d e V i e w S t a t e " & g t ; & l t ; C o l u m n & g t ; 4 9 & l t ; / C o l u m n & g t ; & l t ; L a y e d O u t & g t ; t r u e & l t ; / L a y e d O u t & g t ; & l t ; / a : V a l u e & g t ; & l t ; / a : K e y V a l u e O f D i a g r a m O b j e c t K e y a n y T y p e z b w N T n L X & g t ; & l t ; a : K e y V a l u e O f D i a g r a m O b j e c t K e y a n y T y p e z b w N T n L X & g t ; & l t ; a : K e y & g t ; & l t ; K e y & g t ; C o l u m n s \ D i m   C l i e n t . E m p l o y m e n t   T y p e & l t ; / K e y & g t ; & l t ; / a : K e y & g t ; & l t ; a : V a l u e   i : t y p e = " M e a s u r e G r i d N o d e V i e w S t a t e " & g t ; & l t ; C o l u m n & g t ; 5 0 & l t ; / C o l u m n & g t ; & l t ; L a y e d O u t & g t ; t r u e & l t ; / L a y e d O u t & g t ; & l t ; / a : V a l u e & g t ; & l t ; / a : K e y V a l u e O f D i a g r a m O b j e c t K e y a n y T y p e z b w N T n L X & g t ; & l t ; a : K e y V a l u e O f D i a g r a m O b j e c t K e y a n y T y p e z b w N T n L X & g t ; & l t ; a : K e y & g t ; & l t ; K e y & g t ; C o l u m n s \ D i m   C l i e n t . C r e d i t   S c o r e & l t ; / K e y & g t ; & l t ; / a : K e y & g t ; & l t ; a : V a l u e   i : t y p e = " M e a s u r e G r i d N o d e V i e w S t a t e " & g t ; & l t ; C o l u m n & g t ; 5 1 & l t ; / C o l u m n & g t ; & l t ; L a y e d O u t & g t ; t r u e & l t ; / L a y e d O u t & g t ; & l t ; / a : V a l u e & g t ; & l t ; / a : K e y V a l u e O f D i a g r a m O b j e c t K e y a n y T y p e z b w N T n L X & g t ; & l t ; a : K e y V a l u e O f D i a g r a m O b j e c t K e y a n y T y p e z b w N T n L X & g t ; & l t ; a : K e y & g t ; & l t ; K e y & g t ; L i n k s \ & a m p ; l t ; C o l u m n s \ S u m   o f   L o a n   A m o u n t & a m p ; g t ; - & a m p ; l t ; M e a s u r e s \ L o a n   A m o u n t & a m p ; g t ; & l t ; / K e y & g t ; & l t ; / a : K e y & g t ; & l t ; a : V a l u e   i : t y p e = " M e a s u r e G r i d V i e w S t a t e I D i a g r a m L i n k " / & g t ; & l t ; / a : K e y V a l u e O f D i a g r a m O b j e c t K e y a n y T y p e z b w N T n L X & g t ; & l t ; a : K e y V a l u e O f D i a g r a m O b j e c t K e y a n y T y p e z b w N T n L X & g t ; & l t ; a : K e y & g t ; & l t ; K e y & g t ; L i n k s \ & a m p ; l t ; C o l u m n s \ S u m   o f   L o a n   A m o u n t & a m p ; g t ; - & a m p ; l t ; M e a s u r e s \ L o a n   A m o u n t & a m p ; g t ; \ C O L U M N & l t ; / K e y & g t ; & l t ; / a : K e y & g t ; & l t ; a : V a l u e   i : t y p e = " M e a s u r e G r i d V i e w S t a t e I D i a g r a m L i n k E n d p o i n t " / & g t ; & l t ; / a : K e y V a l u e O f D i a g r a m O b j e c t K e y a n y T y p e z b w N T n L X & g t ; & l t ; a : K e y V a l u e O f D i a g r a m O b j e c t K e y a n y T y p e z b w N T n L X & g t ; & l t ; a : K e y & g t ; & l t ; K e y & g t ; L i n k s \ & a m p ; l t ; C o l u m n s \ S u m   o f   L o a n   A m o u n t & a m p ; g t ; - & a m p ; l t ; M e a s u r e s \ L o a n   A m o u n t & a m p ; g t ; \ M E A S U R E & l t ; / K e y & g t ; & l t ; / a : K e y & g t ; & l t ; a : V a l u e   i : t y p e = " M e a s u r e G r i d V i e w S t a t e I D i a g r a m L i n k E n d p o i n t " / & g t ; & l t ; / a : K e y V a l u e O f D i a g r a m O b j e c t K e y a n y T y p e z b w N T n L X & g t ; & l t ; a : K e y V a l u e O f D i a g r a m O b j e c t K e y a n y T y p e z b w N T n L X & g t ; & l t ; a : K e y & g t ; & l t ; K e y & g t ; L i n k s \ & a m p ; l t ; C o l u m n s \ S u m   o f   F u n d e d   A m o u n t & a m p ; g t ; - & a m p ; l t ; M e a s u r e s \ F u n d e d   A m o u n t & a m p ; g t ; & l t ; / K e y & g t ; & l t ; / a : K e y & g t ; & l t ; a : V a l u e   i : t y p e = " M e a s u r e G r i d V i e w S t a t e I D i a g r a m L i n k " / & g t ; & l t ; / a : K e y V a l u e O f D i a g r a m O b j e c t K e y a n y T y p e z b w N T n L X & g t ; & l t ; a : K e y V a l u e O f D i a g r a m O b j e c t K e y a n y T y p e z b w N T n L X & g t ; & l t ; a : K e y & g t ; & l t ; K e y & g t ; L i n k s \ & a m p ; l t ; C o l u m n s \ S u m   o f   F u n d e d   A m o u n t & a m p ; g t ; - & a m p ; l t ; M e a s u r e s \ F u n d e d   A m o u n t & a m p ; g t ; \ C O L U M N & l t ; / K e y & g t ; & l t ; / a : K e y & g t ; & l t ; a : V a l u e   i : t y p e = " M e a s u r e G r i d V i e w S t a t e I D i a g r a m L i n k E n d p o i n t " / & g t ; & l t ; / a : K e y V a l u e O f D i a g r a m O b j e c t K e y a n y T y p e z b w N T n L X & g t ; & l t ; a : K e y V a l u e O f D i a g r a m O b j e c t K e y a n y T y p e z b w N T n L X & g t ; & l t ; a : K e y & g t ; & l t ; K e y & g t ; L i n k s \ & a m p ; l t ; C o l u m n s \ S u m   o f   F u n d e d   A m o u n t & a m p ; g t ; - & a m p ; l t ; M e a s u r e s \ F u n d e d   A m o u n t & a m p ; g t ; \ M E A S U R E & l t ; / K e y & g t ; & l t ; / a : K e y & g t ; & l t ; a : V a l u e   i : t y p e = " M e a s u r e G r i d V i e w S t a t e I D i a g r a m L i n k E n d p o i n t " / & g t ; & l t ; / a : K e y V a l u e O f D i a g r a m O b j e c t K e y a n y T y p e z b w N T n L X & g t ; & l t ; a : K e y V a l u e O f D i a g r a m O b j e c t K e y a n y T y p e z b w N T n L X & g t ; & l t ; a : K e y & g t ; & l t ; K e y & g t ; L i n k s \ & a m p ; l t ; C o l u m n s \ S u m   o f   F u n d e d   A m o u n t   I n v & a m p ; g t ; - & a m p ; l t ; M e a s u r e s \ F u n d e d   A m o u n t   I n v & a m p ; g t ; & l t ; / K e y & g t ; & l t ; / a : K e y & g t ; & l t ; a : V a l u e   i : t y p e = " M e a s u r e G r i d V i e w S t a t e I D i a g r a m L i n k " / & g t ; & l t ; / a : K e y V a l u e O f D i a g r a m O b j e c t K e y a n y T y p e z b w N T n L X & g t ; & l t ; a : K e y V a l u e O f D i a g r a m O b j e c t K e y a n y T y p e z b w N T n L X & g t ; & l t ; a : K e y & g t ; & l t ; K e y & g t ; L i n k s \ & a m p ; l t ; C o l u m n s \ S u m   o f   F u n d e d   A m o u n t   I n v & a m p ; g t ; - & a m p ; l t ; M e a s u r e s \ F u n d e d   A m o u n t   I n v & a m p ; g t ; \ C O L U M N & l t ; / K e y & g t ; & l t ; / a : K e y & g t ; & l t ; a : V a l u e   i : t y p e = " M e a s u r e G r i d V i e w S t a t e I D i a g r a m L i n k E n d p o i n t " / & g t ; & l t ; / a : K e y V a l u e O f D i a g r a m O b j e c t K e y a n y T y p e z b w N T n L X & g t ; & l t ; a : K e y V a l u e O f D i a g r a m O b j e c t K e y a n y T y p e z b w N T n L X & g t ; & l t ; a : K e y & g t ; & l t ; K e y & g t ; L i n k s \ & a m p ; l t ; C o l u m n s \ S u m   o f   F u n d e d   A m o u n t   I n v & a m p ; g t ; - & a m p ; l t ; M e a s u r e s \ F u n d e d   A m o u n t   I n v & a m p ; g t ; \ M E A S U R E & l t ; / K e y & g t ; & l t ; / a : K e y & g t ; & l t ; a : V a l u e   i : t y p e = " M e a s u r e G r i d V i e w S t a t e I D i a g r a m L i n k E n d p o i n t " / & g t ; & l t ; / a : K e y V a l u e O f D i a g r a m O b j e c t K e y a n y T y p e z b w N T n L X & g t ; & l t ; a : K e y V a l u e O f D i a g r a m O b j e c t K e y a n y T y p e z b w N T n L X & g t ; & l t ; a : K e y & g t ; & l t ; K e y & g t ; L i n k s \ & a m p ; l t ; C o l u m n s \ S u m   o f   F a c t   R e p a y m e n t . T o t a l   F e e s & a m p ; g t ; - & a m p ; l t ; M e a s u r e s \ F a c t   R e p a y m e n t . T o t a l   F e e s & a m p ; g t ; & l t ; / K e y & g t ; & l t ; / a : K e y & g t ; & l t ; a : V a l u e   i : t y p e = " M e a s u r e G r i d V i e w S t a t e I D i a g r a m L i n k " / & g t ; & l t ; / a : K e y V a l u e O f D i a g r a m O b j e c t K e y a n y T y p e z b w N T n L X & g t ; & l t ; a : K e y V a l u e O f D i a g r a m O b j e c t K e y a n y T y p e z b w N T n L X & g t ; & l t ; a : K e y & g t ; & l t ; K e y & g t ; L i n k s \ & a m p ; l t ; C o l u m n s \ S u m   o f   F a c t   R e p a y m e n t . T o t a l   F e e s & a m p ; g t ; - & a m p ; l t ; M e a s u r e s \ F a c t   R e p a y m e n t . T o t a l   F e e s & a m p ; g t ; \ C O L U M N & l t ; / K e y & g t ; & l t ; / a : K e y & g t ; & l t ; a : V a l u e   i : t y p e = " M e a s u r e G r i d V i e w S t a t e I D i a g r a m L i n k E n d p o i n t " / & g t ; & l t ; / a : K e y V a l u e O f D i a g r a m O b j e c t K e y a n y T y p e z b w N T n L X & g t ; & l t ; a : K e y V a l u e O f D i a g r a m O b j e c t K e y a n y T y p e z b w N T n L X & g t ; & l t ; a : K e y & g t ; & l t ; K e y & g t ; L i n k s \ & a m p ; l t ; C o l u m n s \ S u m   o f   F a c t   R e p a y m e n t . T o t a l   F e e s & a m p ; g t ; - & a m p ; l t ; M e a s u r e s \ F a c t   R e p a y m e n t . T o t a l   F e e s & a m p ; g t ; \ M E A S U R E & l t ; / K e y & g t ; & l t ; / a : K e y & g t ; & l t ; a : V a l u e   i : t y p e = " M e a s u r e G r i d V i e w S t a t e I D i a g r a m L i n k E n d p o i n t " / & g t ; & l t ; / a : K e y V a l u e O f D i a g r a m O b j e c t K e y a n y T y p e z b w N T n L X & g t ; & l t ; a : K e y V a l u e O f D i a g r a m O b j e c t K e y a n y T y p e z b w N T n L X & g t ; & l t ; a : K e y & g t ; & l t ; K e y & g t ; L i n k s \ & a m p ; l t ; C o l u m n s \ S u m   o f   F a c t   R e p a y m e n t . D e l i n q   2   Y r s & a m p ; g t ; - & a m p ; l t ; M e a s u r e s \ F a c t   R e p a y m e n t . D e l i n q   2   Y r s & a m p ; g t ; & l t ; / K e y & g t ; & l t ; / a : K e y & g t ; & l t ; a : V a l u e   i : t y p e = " M e a s u r e G r i d V i e w S t a t e I D i a g r a m L i n k " / & g t ; & l t ; / a : K e y V a l u e O f D i a g r a m O b j e c t K e y a n y T y p e z b w N T n L X & g t ; & l t ; a : K e y V a l u e O f D i a g r a m O b j e c t K e y a n y T y p e z b w N T n L X & g t ; & l t ; a : K e y & g t ; & l t ; K e y & g t ; L i n k s \ & a m p ; l t ; C o l u m n s \ S u m   o f   F a c t   R e p a y m e n t . D e l i n q   2   Y r s & a m p ; g t ; - & a m p ; l t ; M e a s u r e s \ F a c t   R e p a y m e n t . D e l i n q   2   Y r s & a m p ; g t ; \ C O L U M N & l t ; / K e y & g t ; & l t ; / a : K e y & g t ; & l t ; a : V a l u e   i : t y p e = " M e a s u r e G r i d V i e w S t a t e I D i a g r a m L i n k E n d p o i n t " / & g t ; & l t ; / a : K e y V a l u e O f D i a g r a m O b j e c t K e y a n y T y p e z b w N T n L X & g t ; & l t ; a : K e y V a l u e O f D i a g r a m O b j e c t K e y a n y T y p e z b w N T n L X & g t ; & l t ; a : K e y & g t ; & l t ; K e y & g t ; L i n k s \ & a m p ; l t ; C o l u m n s \ S u m   o f   F a c t   R e p a y m e n t . D e l i n q   2   Y r s & a m p ; g t ; - & a m p ; l t ; M e a s u r e s \ F a c t   R e p a y m e n t . D e l i n q   2   Y r s & a m p ; g t ; \ M E A S U R E & l t ; / K e y & g t ; & l t ; / a : K e y & g t ; & l t ; a : V a l u e   i : t y p e = " M e a s u r e G r i d V i e w S t a t e I D i a g r a m L i n k E n d p o i n t " / & g t ; & l t ; / a : K e y V a l u e O f D i a g r a m O b j e c t K e y a n y T y p e z b w N T n L X & g t ; & l t ; a : K e y V a l u e O f D i a g r a m O b j e c t K e y a n y T y p e z b w N T n L X & g t ; & l t ; a : K e y & g t ; & l t ; K e y & g t ; L i n k s \ & a m p ; l t ; C o l u m n s \ S u m   o f   F a c t   R e p a y m e n t . T o t a l   P y m n t & a m p ; g t ; - & a m p ; l t ; M e a s u r e s \ F a c t   R e p a y m e n t . T o t a l   P y m n t & a m p ; g t ; & l t ; / K e y & g t ; & l t ; / a : K e y & g t ; & l t ; a : V a l u e   i : t y p e = " M e a s u r e G r i d V i e w S t a t e I D i a g r a m L i n k " / & g t ; & l t ; / a : K e y V a l u e O f D i a g r a m O b j e c t K e y a n y T y p e z b w N T n L X & g t ; & l t ; a : K e y V a l u e O f D i a g r a m O b j e c t K e y a n y T y p e z b w N T n L X & g t ; & l t ; a : K e y & g t ; & l t ; K e y & g t ; L i n k s \ & a m p ; l t ; C o l u m n s \ S u m   o f   F a c t   R e p a y m e n t . T o t a l   P y m n t & a m p ; g t ; - & a m p ; l t ; M e a s u r e s \ F a c t   R e p a y m e n t . T o t a l   P y m n t & a m p ; g t ; \ C O L U M N & l t ; / K e y & g t ; & l t ; / a : K e y & g t ; & l t ; a : V a l u e   i : t y p e = " M e a s u r e G r i d V i e w S t a t e I D i a g r a m L i n k E n d p o i n t " / & g t ; & l t ; / a : K e y V a l u e O f D i a g r a m O b j e c t K e y a n y T y p e z b w N T n L X & g t ; & l t ; a : K e y V a l u e O f D i a g r a m O b j e c t K e y a n y T y p e z b w N T n L X & g t ; & l t ; a : K e y & g t ; & l t ; K e y & g t ; L i n k s \ & a m p ; l t ; C o l u m n s \ S u m   o f   F a c t   R e p a y m e n t . T o t a l   P y m n t & a m p ; g t ; - & a m p ; l t ; M e a s u r e s \ F a c t   R e p a y m e n t . T o t a l   P y m n t & a m p ; g t ; \ M E A S U R E & l t ; / K e y & g t ; & l t ; / a : K e y & g t ; & l t ; a : V a l u e   i : t y p e = " M e a s u r e G r i d V i e w S t a t e I D i a g r a m L i n k E n d p o i n t " / & g t ; & l t ; / a : K e y V a l u e O f D i a g r a m O b j e c t K e y a n y T y p e z b w N T n L X & g t ; & l t ; a : K e y V a l u e O f D i a g r a m O b j e c t K e y a n y T y p e z b w N T n L X & g t ; & l t ; a : K e y & g t ; & l t ; K e y & g t ; L i n k s \ & a m p ; l t ; C o l u m n s \ S u m   o f   F a c t   R e p a y m e n t . T o t a l   R e c   P r n c p & a m p ; g t ; - & a m p ; l t ; M e a s u r e s \ F a c t   R e p a y m e n t . T o t a l   R e c   P r n c p & a m p ; g t ; & l t ; / K e y & g t ; & l t ; / a : K e y & g t ; & l t ; a : V a l u e   i : t y p e = " M e a s u r e G r i d V i e w S t a t e I D i a g r a m L i n k " / & g t ; & l t ; / a : K e y V a l u e O f D i a g r a m O b j e c t K e y a n y T y p e z b w N T n L X & g t ; & l t ; a : K e y V a l u e O f D i a g r a m O b j e c t K e y a n y T y p e z b w N T n L X & g t ; & l t ; a : K e y & g t ; & l t ; K e y & g t ; L i n k s \ & a m p ; l t ; C o l u m n s \ S u m   o f   F a c t   R e p a y m e n t . T o t a l   R e c   P r n c p & a m p ; g t ; - & a m p ; l t ; M e a s u r e s \ F a c t   R e p a y m e n t . T o t a l   R e c   P r n c p & a m p ; g t ; \ C O L U M N & l t ; / K e y & g t ; & l t ; / a : K e y & g t ; & l t ; a : V a l u e   i : t y p e = " M e a s u r e G r i d V i e w S t a t e I D i a g r a m L i n k E n d p o i n t " / & g t ; & l t ; / a : K e y V a l u e O f D i a g r a m O b j e c t K e y a n y T y p e z b w N T n L X & g t ; & l t ; a : K e y V a l u e O f D i a g r a m O b j e c t K e y a n y T y p e z b w N T n L X & g t ; & l t ; a : K e y & g t ; & l t ; K e y & g t ; L i n k s \ & a m p ; l t ; C o l u m n s \ S u m   o f   F a c t   R e p a y m e n t . T o t a l   R e c   P r n c p & a m p ; g t ; - & a m p ; l t ; M e a s u r e s \ F a c t   R e p a y m e n t . T o t a l   R e c   P r n c p & a m p ; g t ; \ M E A S U R E & l t ; / K e y & g t ; & l t ; / a : K e y & g t ; & l t ; a : V a l u e   i : t y p e = " M e a s u r e G r i d V i e w S t a t e I D i a g r a m L i n k E n d p o i n t " / & g t ; & l t ; / a : K e y V a l u e O f D i a g r a m O b j e c t K e y a n y T y p e z b w N T n L X & g t ; & l t ; a : K e y V a l u e O f D i a g r a m O b j e c t K e y a n y T y p e z b w N T n L X & g t ; & l t ; a : K e y & g t ; & l t ; K e y & g t ; L i n k s \ & a m p ; l t ; C o l u m n s \ S u m   o f   D i m   P r o d u c t . 1 . I n t   R a t e & a m p ; g t ; - & a m p ; l t ; M e a s u r e s \ D i m   P r o d u c t . 1 . I n t   R a t e & a m p ; g t ; & l t ; / K e y & g t ; & l t ; / a : K e y & g t ; & l t ; a : V a l u e   i : t y p e = " M e a s u r e G r i d V i e w S t a t e I D i a g r a m L i n k " / & g t ; & l t ; / a : K e y V a l u e O f D i a g r a m O b j e c t K e y a n y T y p e z b w N T n L X & g t ; & l t ; a : K e y V a l u e O f D i a g r a m O b j e c t K e y a n y T y p e z b w N T n L X & g t ; & l t ; a : K e y & g t ; & l t ; K e y & g t ; L i n k s \ & a m p ; l t ; C o l u m n s \ S u m   o f   D i m   P r o d u c t . 1 . I n t   R a t e & a m p ; g t ; - & a m p ; l t ; M e a s u r e s \ D i m   P r o d u c t . 1 . I n t   R a t e & a m p ; g t ; \ C O L U M N & l t ; / K e y & g t ; & l t ; / a : K e y & g t ; & l t ; a : V a l u e   i : t y p e = " M e a s u r e G r i d V i e w S t a t e I D i a g r a m L i n k E n d p o i n t " / & g t ; & l t ; / a : K e y V a l u e O f D i a g r a m O b j e c t K e y a n y T y p e z b w N T n L X & g t ; & l t ; a : K e y V a l u e O f D i a g r a m O b j e c t K e y a n y T y p e z b w N T n L X & g t ; & l t ; a : K e y & g t ; & l t ; K e y & g t ; L i n k s \ & a m p ; l t ; C o l u m n s \ S u m   o f   D i m   P r o d u c t . 1 . I n t   R a t e & a m p ; g t ; - & a m p ; l t ; M e a s u r e s \ D i m   P r o d u c t . 1 . I n t   R a t e & a m p ; g t ; \ M E A S U R E & l t ; / K e y & g t ; & l t ; / a : K e y & g t ; & l t ; a : V a l u e   i : t y p e = " M e a s u r e G r i d V i e w S t a t e I D i a g r a m L i n k E n d p o i n t " / & g t ; & l t ; / a : K e y V a l u e O f D i a g r a m O b j e c t K e y a n y T y p e z b w N T n L X & g t ; & l t ; / V i e w S t a t e s & g t ; & l t ; / D i a g r a m M a n a g e r . S e r i a l i z a b l e D i a g r a m & g t ; & l t ; / A r r a y O f D i a g r a m M a n a g e r . S e r i a l i z a b l e D i a g r a m & g t ; < / C u s t o m C o n t e n t > < / G e m i n i > 
</file>

<file path=customXml/item8.xml>��< ? x m l   v e r s i o n = " 1 . 0 "   e n c o d i n g = " U T F - 1 6 " ? > < G e m i n i   x m l n s = " h t t p : / / g e m i n i / p i v o t c u s t o m i z a t i o n / T a b l e X M L _ D i m   P r o d u c t _ 0 6 b 2 8 5 d e - e 5 1 d - 4 7 7 7 - 8 4 6 7 - 1 5 4 f 8 7 f 7 6 7 d b " > < 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  I d & l t ; / s t r i n g & g t ; & l t ; / k e y & g t ; & l t ; v a l u e & g t ; & l t ; i n t & g t ; 1 2 4 & l t ; / i n t & g t ; & l t ; / v a l u e & g t ; & l t ; / i t e m & g t ; & l t ; i t e m & g t ; & l t ; k e y & g t ; & l t ; s t r i n g & g t ; P u r p o s e   C a t e g o r y & l t ; / s t r i n g & g t ; & l t ; / k e y & g t ; & l t ; v a l u e & g t ; & l t ; i n t & g t ; 1 8 0 & l t ; / i n t & g t ; & l t ; / v a l u e & g t ; & l t ; / i t e m & g t ; & l t ; i t e m & g t ; & l t ; k e y & g t ; & l t ; s t r i n g & g t ; T e r m & l t ; / s t r i n g & g t ; & l t ; / k e y & g t ; & l t ; v a l u e & g t ; & l t ; i n t & g t ; 8 1 & l t ; / i n t & g t ; & l t ; / v a l u e & g t ; & l t ; / i t e m & g t ; & l t ; i t e m & g t ; & l t ; k e y & g t ; & l t ; s t r i n g & g t ; I n t   R a t e & l t ; / s t r i n g & g t ; & l t ; / k e y & g t ; & l t ; v a l u e & g t ; & l t ; i n t & g t ; 1 0 3 & l t ; / i n t & g t ; & l t ; / v a l u e & g t ; & l t ; / i t e m & g t ; & l t ; i t e m & g t ; & l t ; k e y & g t ; & l t ; s t r i n g & g t ; G r a d e & l t ; / s t r i n g & g t ; & l t ; / k e y & g t ; & l t ; v a l u e & g t ; & l t ; i n t & g t ; 9 0 & l t ; / i n t & g t ; & l t ; / v a l u e & g t ; & l t ; / i t e m & g t ; & l t ; i t e m & g t ; & l t ; k e y & g t ; & l t ; s t r i n g & g t ; S u b   G r a d e & l t ; / s t r i n g & g t ; & l t ; / k e y & g t ; & l t ; v a l u e & g t ; & l t ; i n t & g t ; 1 2 3 & l t ; / i n t & g t ; & l t ; / v a l u e & g t ; & l t ; / i t e m & g t ; & l t ; / C o l u m n W i d t h s & g t ; & l t ; C o l u m n D i s p l a y I n d e x & g t ; & l t ; i t e m & g t ; & l t ; k e y & g t ; & l t ; s t r i n g & g t ; P r o d u c t   I d & l t ; / s t r i n g & g t ; & l t ; / k e y & g t ; & l t ; v a l u e & g t ; & l t ; i n t & g t ; 0 & l t ; / i n t & g t ; & l t ; / v a l u e & g t ; & l t ; / i t e m & g t ; & l t ; i t e m & g t ; & l t ; k e y & g t ; & l t ; s t r i n g & g t ; P u r p o s e   C a t e g o r y & l t ; / s t r i n g & g t ; & l t ; / k e y & g t ; & l t ; v a l u e & g t ; & l t ; i n t & g t ; 2 & l t ; / i n t & g t ; & l t ; / v a l u e & g t ; & l t ; / i t e m & g t ; & l t ; i t e m & g t ; & l t ; k e y & g t ; & l t ; s t r i n g & g t ; T e r m & l t ; / s t r i n g & g t ; & l t ; / k e y & g t ; & l t ; v a l u e & g t ; & l t ; i n t & g t ; 3 & l t ; / i n t & g t ; & l t ; / v a l u e & g t ; & l t ; / i t e m & g t ; & l t ; i t e m & g t ; & l t ; k e y & g t ; & l t ; s t r i n g & g t ; I n t   R a t e & l t ; / s t r i n g & g t ; & l t ; / k e y & g t ; & l t ; v a l u e & g t ; & l t ; i n t & g t ; 4 & l t ; / i n t & g t ; & l t ; / v a l u e & g t ; & l t ; / i t e m & g t ; & l t ; i t e m & g t ; & l t ; k e y & g t ; & l t ; s t r i n g & g t ; G r a d e & l t ; / s t r i n g & g t ; & l t ; / k e y & g t ; & l t ; v a l u e & g t ; & l t ; i n t & g t ; 5 & l t ; / i n t & g t ; & l t ; / v a l u e & g t ; & l t ; / i t e m & g t ; & l t ; i t e m & g t ; & l t ; k e y & g t ; & l t ; s t r i n g & g t ; S u b   G r a d e & l t ; / s t r i n g & g t ; & l t ; / k e y & g t ; & l t ; v a l u e & g t ; & l t ; i n t & g t ; 6 & l t ; / i n t & g t ; & l t ; / v a l u e & g t ; & l t ; / i t e m & g t ; & l t ; / C o l u m n D i s p l a y I n d e x & g t ; & l t ; C o l u m n F r o z e n 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X M L _ D i m   C l i e n t _ f 7 a 9 f f b 3 - 3 7 5 1 - 4 a 0 1 - a 8 1 1 - 2 4 8 c 8 9 1 0 9 7 f 0 " > < C u s t o m C o n t e n t > < ! [ C D A T A [ < T a b l e W i d g e t G r i d S e r i a l i z a t i o n   x m l n s : x s d = " h t t p : / / w w w . w 3 . o r g / 2 0 0 1 / X M L S c h e m a "   x m l n s : x s i = " h t t p : / / w w w . w 3 . o r g / 2 0 0 1 / X M L S c h e m a - i n s t a n c e " > < C o l u m n S u g g e s t e d T y p e   / > < C o l u m n F o r m a t   / > < C o l u m n A c c u r a c y   / > < C o l u m n C u r r e n c y S y m b o l   / > < C o l u m n P o s i t i v e P a t t e r n   / > < C o l u m n N e g a t i v e P a t t e r n   / > < C o l u m n W i d t h s > < i t e m > < k e y > < s t r i n g > C l i e n t   i d < / s t r i n g > < / k e y > < v a l u e > < i n t > 1 0 4 < / i n t > < / v a l u e > < / i t e m > < i t e m > < k e y > < s t r i n g > C l i e n t   N a m e < / s t r i n g > < / k e y > < v a l u e > < i n t > 1 3 5 < / i n t > < / v a l u e > < / i t e m > < i t e m > < k e y > < s t r i n g > G e n d e r < / s t r i n g > < / k e y > < v a l u e > < i n t > 1 0 0 < / i n t > < / v a l u e > < / i t e m > < i t e m > < k e y > < s t r i n g > A g e < / s t r i n g > < / k e y > < v a l u e > < i n t > 7 2 < / i n t > < / v a l u e > < / i t e m > < i t e m > < k e y > < s t r i n g > A g e   _ T < / s t r i n g > < / k e y > < v a l u e > < i n t > 9 4 < / i n t > < / v a l u e > < / i t e m > < i t e m > < k e y > < s t r i n g > D a t e o f   B i r t h < / s t r i n g > < / k e y > < v a l u e > < i n t > 1 3 6 < / i n t > < / v a l u e > < / i t e m > < i t e m > < k e y > < s t r i n g > C a s t e < / s t r i n g > < / k e y > < v a l u e > < i n t > 8 5 < / i n t > < / v a l u e > < / i t e m > < i t e m > < k e y > < s t r i n g > R e l i g i o n < / s t r i n g > < / k e y > < v a l u e > < i n t > 1 0 3 < / i n t > < / v a l u e > < / i t e m > < i t e m > < k e y > < s t r i n g > H o m e   O w n e r s h i p < / s t r i n g > < / k e y > < v a l u e > < i n t > 1 7 8 < / i n t > < / v a l u e > < / i t e m > < i t e m > < k e y > < s t r i n g > C l i e n t   I n c o m e   R a n g e < / s t r i n g > < / k e y > < v a l u e > < i n t > 1 9 9 < / i n t > < / v a l u e > < / i t e m > < i t e m > < k e y > < s t r i n g > E m p l o y m e n t   T y p e < / s t r i n g > < / k e y > < v a l u e > < i n t > 1 8 0 < / i n t > < / v a l u e > < / i t e m > < i t e m > < k e y > < s t r i n g > C r e d i t   S c o r e < / s t r i n g > < / k e y > < v a l u e > < i n t > 1 3 6 < / i n t > < / v a l u e > < / i t e m > < i t e m > < k e y > < s t r i n g > M o n t h   N a m e < / s t r i n g > < / k e y > < v a l u e > < i n t > 1 4 4 < / i n t > < / v a l u e > < / i t e m > < i t e m > < k e y > < s t r i n g > Y e a r < / s t r i n g > < / k e y > < v a l u e > < i n t > 7 6 < / i n t > < / v a l u e > < / i t e m > < / C o l u m n W i d t h s > < C o l u m n D i s p l a y I n d e x > < i t e m > < k e y > < s t r i n g > C l i e n t   i d < / s t r i n g > < / k e y > < v a l u e > < i n t > 0 < / i n t > < / v a l u e > < / i t e m > < i t e m > < k e y > < s t r i n g > C l i e n t   N a m e < / s t r i n g > < / k e y > < v a l u e > < i n t > 1 < / i n t > < / v a l u e > < / i t e m > < i t e m > < k e y > < s t r i n g > G e n d e r < / s t r i n g > < / k e y > < v a l u e > < i n t > 2 < / i n t > < / v a l u e > < / i t e m > < i t e m > < k e y > < s t r i n g > A g e < / s t r i n g > < / k e y > < v a l u e > < i n t > 3 < / i n t > < / v a l u e > < / i t e m > < i t e m > < k e y > < s t r i n g > A g e   _ T < / s t r i n g > < / k e y > < v a l u e > < i n t > 4 < / i n t > < / v a l u e > < / i t e m > < i t e m > < k e y > < s t r i n g > D a t e o f   B i r t h < / s t r i n g > < / k e y > < v a l u e > < i n t > 5 < / i n t > < / v a l u e > < / i t e m > < i t e m > < k e y > < s t r i n g > C a s t e < / s t r i n g > < / k e y > < v a l u e > < i n t > 6 < / i n t > < / v a l u e > < / i t e m > < i t e m > < k e y > < s t r i n g > R e l i g i o n < / s t r i n g > < / k e y > < v a l u e > < i n t > 7 < / i n t > < / v a l u e > < / i t e m > < i t e m > < k e y > < s t r i n g > H o m e   O w n e r s h i p < / s t r i n g > < / k e y > < v a l u e > < i n t > 8 < / i n t > < / v a l u e > < / i t e m > < i t e m > < k e y > < s t r i n g > C l i e n t   I n c o m e   R a n g e < / s t r i n g > < / k e y > < v a l u e > < i n t > 9 < / i n t > < / v a l u e > < / i t e m > < i t e m > < k e y > < s t r i n g > E m p l o y m e n t   T y p e < / s t r i n g > < / k e y > < v a l u e > < i n t > 1 0 < / i n t > < / v a l u e > < / i t e m > < i t e m > < k e y > < s t r i n g > C r e d i t   S c o r e < / s t r i n g > < / k e y > < v a l u e > < i n t > 1 1 < / i n t > < / v a l u e > < / i t e m > < i t e m > < k e y > < s t r i n g > M o n t h   N a m e < / s t r i n g > < / k e y > < v a l u e > < i n t > 1 2 < / i n t > < / v a l u e > < / i t e m > < i t e m > < k e y > < s t r i n g > Y e a r < / s t r i n g > < / k e y > < v a l u e > < i n t > 1 3 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13235D0-69F7-4514-8E20-233D18461F65}">
  <ds:schemaRefs/>
</ds:datastoreItem>
</file>

<file path=customXml/itemProps10.xml><?xml version="1.0" encoding="utf-8"?>
<ds:datastoreItem xmlns:ds="http://schemas.openxmlformats.org/officeDocument/2006/customXml" ds:itemID="{A699CA3E-BD0C-4EB5-B43C-0D9D4E16BF95}">
  <ds:schemaRefs/>
</ds:datastoreItem>
</file>

<file path=customXml/itemProps11.xml><?xml version="1.0" encoding="utf-8"?>
<ds:datastoreItem xmlns:ds="http://schemas.openxmlformats.org/officeDocument/2006/customXml" ds:itemID="{17BD72EA-8F90-4436-ABE6-8F2407DE9040}">
  <ds:schemaRefs/>
</ds:datastoreItem>
</file>

<file path=customXml/itemProps12.xml><?xml version="1.0" encoding="utf-8"?>
<ds:datastoreItem xmlns:ds="http://schemas.openxmlformats.org/officeDocument/2006/customXml" ds:itemID="{1A380BD7-345D-4971-AAB2-E06EE225D467}">
  <ds:schemaRefs/>
</ds:datastoreItem>
</file>

<file path=customXml/itemProps13.xml><?xml version="1.0" encoding="utf-8"?>
<ds:datastoreItem xmlns:ds="http://schemas.openxmlformats.org/officeDocument/2006/customXml" ds:itemID="{6D4D3B63-7603-4ABE-8A89-8B13FE9E85B9}">
  <ds:schemaRefs/>
</ds:datastoreItem>
</file>

<file path=customXml/itemProps14.xml><?xml version="1.0" encoding="utf-8"?>
<ds:datastoreItem xmlns:ds="http://schemas.openxmlformats.org/officeDocument/2006/customXml" ds:itemID="{902B8351-BD2E-4E97-9CAE-F58B7E66197B}">
  <ds:schemaRefs>
    <ds:schemaRef ds:uri="http://schemas.microsoft.com/DataMashup"/>
  </ds:schemaRefs>
</ds:datastoreItem>
</file>

<file path=customXml/itemProps15.xml><?xml version="1.0" encoding="utf-8"?>
<ds:datastoreItem xmlns:ds="http://schemas.openxmlformats.org/officeDocument/2006/customXml" ds:itemID="{3F92C06C-6882-4AC3-8638-6505086C4D12}">
  <ds:schemaRefs/>
</ds:datastoreItem>
</file>

<file path=customXml/itemProps16.xml><?xml version="1.0" encoding="utf-8"?>
<ds:datastoreItem xmlns:ds="http://schemas.openxmlformats.org/officeDocument/2006/customXml" ds:itemID="{DC103A0A-827E-46D6-8830-89BB2D990D3A}">
  <ds:schemaRefs/>
</ds:datastoreItem>
</file>

<file path=customXml/itemProps17.xml><?xml version="1.0" encoding="utf-8"?>
<ds:datastoreItem xmlns:ds="http://schemas.openxmlformats.org/officeDocument/2006/customXml" ds:itemID="{4809280B-C105-436B-AE48-7DBFB90C07C9}">
  <ds:schemaRefs/>
</ds:datastoreItem>
</file>

<file path=customXml/itemProps18.xml><?xml version="1.0" encoding="utf-8"?>
<ds:datastoreItem xmlns:ds="http://schemas.openxmlformats.org/officeDocument/2006/customXml" ds:itemID="{4C0B2B85-A650-415C-8EE8-AF9E4A2F508F}">
  <ds:schemaRefs/>
</ds:datastoreItem>
</file>

<file path=customXml/itemProps19.xml><?xml version="1.0" encoding="utf-8"?>
<ds:datastoreItem xmlns:ds="http://schemas.openxmlformats.org/officeDocument/2006/customXml" ds:itemID="{2E619C33-EA35-4895-8862-5C03BF585A5C}">
  <ds:schemaRefs/>
</ds:datastoreItem>
</file>

<file path=customXml/itemProps2.xml><?xml version="1.0" encoding="utf-8"?>
<ds:datastoreItem xmlns:ds="http://schemas.openxmlformats.org/officeDocument/2006/customXml" ds:itemID="{ECB1B345-CE92-475B-BADE-46AF4FF8FD6A}">
  <ds:schemaRefs/>
</ds:datastoreItem>
</file>

<file path=customXml/itemProps20.xml><?xml version="1.0" encoding="utf-8"?>
<ds:datastoreItem xmlns:ds="http://schemas.openxmlformats.org/officeDocument/2006/customXml" ds:itemID="{1A51EFBE-A164-4BC0-9A23-7309F1E0AC27}">
  <ds:schemaRefs/>
</ds:datastoreItem>
</file>

<file path=customXml/itemProps21.xml><?xml version="1.0" encoding="utf-8"?>
<ds:datastoreItem xmlns:ds="http://schemas.openxmlformats.org/officeDocument/2006/customXml" ds:itemID="{259AE196-CCC2-4246-9D44-59D0077C03E0}">
  <ds:schemaRefs/>
</ds:datastoreItem>
</file>

<file path=customXml/itemProps22.xml><?xml version="1.0" encoding="utf-8"?>
<ds:datastoreItem xmlns:ds="http://schemas.openxmlformats.org/officeDocument/2006/customXml" ds:itemID="{56786D2B-A74F-4CB6-987E-ECC49DB93F0B}">
  <ds:schemaRefs/>
</ds:datastoreItem>
</file>

<file path=customXml/itemProps23.xml><?xml version="1.0" encoding="utf-8"?>
<ds:datastoreItem xmlns:ds="http://schemas.openxmlformats.org/officeDocument/2006/customXml" ds:itemID="{6F0FA2BE-2330-4E0C-9401-25990CEE4764}">
  <ds:schemaRefs/>
</ds:datastoreItem>
</file>

<file path=customXml/itemProps24.xml><?xml version="1.0" encoding="utf-8"?>
<ds:datastoreItem xmlns:ds="http://schemas.openxmlformats.org/officeDocument/2006/customXml" ds:itemID="{803968E9-3912-4193-9B3A-EE3A47429119}">
  <ds:schemaRefs/>
</ds:datastoreItem>
</file>

<file path=customXml/itemProps3.xml><?xml version="1.0" encoding="utf-8"?>
<ds:datastoreItem xmlns:ds="http://schemas.openxmlformats.org/officeDocument/2006/customXml" ds:itemID="{C12ECC4D-7346-41F1-8F44-16AA797A11D1}">
  <ds:schemaRefs/>
</ds:datastoreItem>
</file>

<file path=customXml/itemProps4.xml><?xml version="1.0" encoding="utf-8"?>
<ds:datastoreItem xmlns:ds="http://schemas.openxmlformats.org/officeDocument/2006/customXml" ds:itemID="{5228C5BD-FC02-4DFA-B2CE-74DA1DBDC3D3}">
  <ds:schemaRefs/>
</ds:datastoreItem>
</file>

<file path=customXml/itemProps5.xml><?xml version="1.0" encoding="utf-8"?>
<ds:datastoreItem xmlns:ds="http://schemas.openxmlformats.org/officeDocument/2006/customXml" ds:itemID="{0D5D080B-6C1E-4463-A98C-B3029CE7F839}">
  <ds:schemaRefs/>
</ds:datastoreItem>
</file>

<file path=customXml/itemProps6.xml><?xml version="1.0" encoding="utf-8"?>
<ds:datastoreItem xmlns:ds="http://schemas.openxmlformats.org/officeDocument/2006/customXml" ds:itemID="{73AE1F8F-1D3C-4B9C-92FC-E646CF483261}">
  <ds:schemaRefs/>
</ds:datastoreItem>
</file>

<file path=customXml/itemProps7.xml><?xml version="1.0" encoding="utf-8"?>
<ds:datastoreItem xmlns:ds="http://schemas.openxmlformats.org/officeDocument/2006/customXml" ds:itemID="{84A02D47-673F-45FF-A390-39DA08BCEF66}">
  <ds:schemaRefs/>
</ds:datastoreItem>
</file>

<file path=customXml/itemProps8.xml><?xml version="1.0" encoding="utf-8"?>
<ds:datastoreItem xmlns:ds="http://schemas.openxmlformats.org/officeDocument/2006/customXml" ds:itemID="{AF5726E7-3A0A-42C5-A0EA-2BC7A059D937}">
  <ds:schemaRefs/>
</ds:datastoreItem>
</file>

<file path=customXml/itemProps9.xml><?xml version="1.0" encoding="utf-8"?>
<ds:datastoreItem xmlns:ds="http://schemas.openxmlformats.org/officeDocument/2006/customXml" ds:itemID="{503F90CA-72C0-4909-87EB-CF637FA1736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Loan Kpi</vt:lpstr>
      <vt:lpstr>Clients</vt:lpstr>
      <vt:lpstr>Branch State</vt:lpstr>
      <vt:lpstr>Product Categoury Kpi</vt:lpstr>
      <vt:lpstr>DC Branch</vt:lpstr>
      <vt:lpstr>DC Clients</vt:lpstr>
      <vt:lpstr>DC Months</vt:lpstr>
      <vt:lpstr>DC Bank Names </vt:lpstr>
      <vt:lpstr>Debit-Credit</vt:lpstr>
      <vt:lpstr>Clint Ownership</vt:lpstr>
      <vt:lpstr>Client Religion</vt:lpstr>
      <vt:lpstr>Client Caste</vt:lpstr>
      <vt:lpstr>Clint Age</vt:lpstr>
      <vt:lpstr>Top 5 Branch</vt:lpstr>
      <vt:lpstr>Branch Performence</vt:lpstr>
      <vt:lpstr>Payment type Kpi</vt:lpstr>
      <vt:lpstr>Payment Behavior</vt:lpstr>
      <vt:lpstr>Loan Status Kpi</vt:lpstr>
      <vt:lpstr>All Kpis</vt:lpstr>
      <vt:lpstr>Loan DashBoard</vt:lpstr>
      <vt:lpstr>Branch DashBoard</vt:lpstr>
      <vt:lpstr>Client DashBoard</vt:lpstr>
      <vt:lpstr>Loan Date</vt:lpstr>
      <vt:lpstr>Loan Repay</vt:lpstr>
      <vt:lpstr>Loan Year</vt:lpstr>
      <vt:lpstr>Loan Region</vt:lpstr>
      <vt:lpstr>Branch Date</vt:lpstr>
      <vt:lpstr>Branch Repay</vt:lpstr>
      <vt:lpstr>Branch Year</vt:lpstr>
      <vt:lpstr>Branch Region</vt:lpstr>
      <vt:lpstr>Client Date</vt:lpstr>
      <vt:lpstr>Client Repay</vt:lpstr>
      <vt:lpstr>Client Year</vt:lpstr>
      <vt:lpstr>Client Region</vt:lpstr>
    </vt:vector>
  </TitlesOfParts>
  <Company>HP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Gulab Shaikh</dc:creator>
  <cp:lastModifiedBy>Gulab Shaikh</cp:lastModifiedBy>
  <cp:lastPrinted>2025-08-18T19:53:23Z</cp:lastPrinted>
  <dcterms:created xsi:type="dcterms:W3CDTF">2025-08-18T08:07:05Z</dcterms:created>
  <dcterms:modified xsi:type="dcterms:W3CDTF">2025-08-23T17:31:34Z</dcterms:modified>
</cp:coreProperties>
</file>